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PersonalTec\2424-FebJul\RepSGI\"/>
    </mc:Choice>
  </mc:AlternateContent>
  <xr:revisionPtr revIDLastSave="0" documentId="13_ncr:1_{7473AB40-2DC7-4F61-B59D-4213F46DC1E6}" xr6:coauthVersionLast="47" xr6:coauthVersionMax="47" xr10:uidLastSave="{00000000-0000-0000-0000-000000000000}"/>
  <bookViews>
    <workbookView xWindow="-110" yWindow="-110" windowWidth="19420" windowHeight="10420" tabRatio="834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15" i="4" l="1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I31" i="4"/>
  <c r="I32" i="4"/>
  <c r="I29" i="4"/>
  <c r="I26" i="4"/>
  <c r="I27" i="4"/>
  <c r="I23" i="4"/>
  <c r="I24" i="4"/>
  <c r="I19" i="4"/>
  <c r="I20" i="4"/>
  <c r="I21" i="4"/>
  <c r="I15" i="4"/>
  <c r="I16" i="4"/>
  <c r="I17" i="4"/>
  <c r="I18" i="4"/>
  <c r="I22" i="4"/>
  <c r="I25" i="4"/>
  <c r="I28" i="4"/>
  <c r="I30" i="4"/>
  <c r="C31" i="4"/>
  <c r="D31" i="4"/>
  <c r="E31" i="4"/>
  <c r="C32" i="4"/>
  <c r="D32" i="4"/>
  <c r="E32" i="4"/>
  <c r="E30" i="4"/>
  <c r="D30" i="4"/>
  <c r="C30" i="4"/>
  <c r="C29" i="4"/>
  <c r="D29" i="4"/>
  <c r="E29" i="4"/>
  <c r="E28" i="4"/>
  <c r="D28" i="4"/>
  <c r="C28" i="4"/>
  <c r="C26" i="4"/>
  <c r="D26" i="4"/>
  <c r="E26" i="4"/>
  <c r="C27" i="4"/>
  <c r="D27" i="4"/>
  <c r="E27" i="4"/>
  <c r="E25" i="4"/>
  <c r="D25" i="4"/>
  <c r="C25" i="4"/>
  <c r="C23" i="4"/>
  <c r="D23" i="4"/>
  <c r="E23" i="4"/>
  <c r="C24" i="4"/>
  <c r="D24" i="4"/>
  <c r="E24" i="4"/>
  <c r="E22" i="4"/>
  <c r="D22" i="4"/>
  <c r="C22" i="4"/>
  <c r="C19" i="4"/>
  <c r="D19" i="4"/>
  <c r="E19" i="4"/>
  <c r="C20" i="4"/>
  <c r="D20" i="4"/>
  <c r="E20" i="4"/>
  <c r="C21" i="4"/>
  <c r="D21" i="4"/>
  <c r="E21" i="4"/>
  <c r="E18" i="4"/>
  <c r="D18" i="4"/>
  <c r="C18" i="4"/>
  <c r="D15" i="4"/>
  <c r="E15" i="4"/>
  <c r="D16" i="4"/>
  <c r="E16" i="4"/>
  <c r="D17" i="4"/>
  <c r="E17" i="4"/>
  <c r="E14" i="4"/>
  <c r="D14" i="4"/>
  <c r="C15" i="4"/>
  <c r="C16" i="4"/>
  <c r="C17" i="4"/>
  <c r="C14" i="4"/>
  <c r="A31" i="4"/>
  <c r="A32" i="4"/>
  <c r="A30" i="4"/>
  <c r="A29" i="4"/>
  <c r="A28" i="4"/>
  <c r="A26" i="4"/>
  <c r="A27" i="4"/>
  <c r="A25" i="4"/>
  <c r="A23" i="4"/>
  <c r="A24" i="4"/>
  <c r="A22" i="4"/>
  <c r="A19" i="4"/>
  <c r="A20" i="4"/>
  <c r="A21" i="4"/>
  <c r="A18" i="4"/>
  <c r="A15" i="4"/>
  <c r="A16" i="4"/>
  <c r="A17" i="4"/>
  <c r="A14" i="4"/>
  <c r="I20" i="3"/>
  <c r="L20" i="3"/>
  <c r="A20" i="3"/>
  <c r="C20" i="3"/>
  <c r="D20" i="3"/>
  <c r="E20" i="3"/>
  <c r="E19" i="3"/>
  <c r="C19" i="3"/>
  <c r="A19" i="3"/>
  <c r="A19" i="5" l="1"/>
  <c r="C19" i="5"/>
  <c r="D19" i="5"/>
  <c r="E19" i="5"/>
  <c r="H19" i="5" s="1"/>
  <c r="A19" i="2"/>
  <c r="C19" i="2"/>
  <c r="D19" i="2"/>
  <c r="E19" i="2"/>
  <c r="I19" i="2" s="1"/>
  <c r="E15" i="3"/>
  <c r="E16" i="3"/>
  <c r="E17" i="3"/>
  <c r="E18" i="3"/>
  <c r="E14" i="3"/>
  <c r="C15" i="3"/>
  <c r="C16" i="3"/>
  <c r="C17" i="3"/>
  <c r="C18" i="3"/>
  <c r="C14" i="3"/>
  <c r="A18" i="3"/>
  <c r="A15" i="3"/>
  <c r="A16" i="3"/>
  <c r="A17" i="3"/>
  <c r="A14" i="3"/>
  <c r="G44" i="4"/>
  <c r="G39" i="3"/>
  <c r="G37" i="2"/>
  <c r="I19" i="1"/>
  <c r="L19" i="1"/>
  <c r="D17" i="3"/>
  <c r="I17" i="3"/>
  <c r="D16" i="3"/>
  <c r="I15" i="3"/>
  <c r="D15" i="3"/>
  <c r="D14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I19" i="5" l="1"/>
  <c r="J19" i="5" s="1"/>
  <c r="L19" i="5"/>
  <c r="L19" i="2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D19" i="3"/>
  <c r="L18" i="5" l="1"/>
  <c r="I18" i="5"/>
  <c r="J18" i="5" s="1"/>
  <c r="H18" i="5"/>
  <c r="I18" i="2"/>
  <c r="L18" i="2"/>
  <c r="I17" i="2"/>
  <c r="L17" i="2"/>
  <c r="I15" i="2" l="1"/>
  <c r="L19" i="3"/>
  <c r="I19" i="3"/>
  <c r="L18" i="3"/>
  <c r="I18" i="3"/>
  <c r="L16" i="3"/>
  <c r="I16" i="3"/>
  <c r="L14" i="3"/>
  <c r="I14" i="3"/>
  <c r="N35" i="4"/>
  <c r="M35" i="4"/>
  <c r="K35" i="4"/>
  <c r="G35" i="4"/>
  <c r="F35" i="4"/>
  <c r="N30" i="3"/>
  <c r="M30" i="3"/>
  <c r="K30" i="3"/>
  <c r="G30" i="3"/>
  <c r="F30" i="3"/>
  <c r="E30" i="3"/>
  <c r="N28" i="2"/>
  <c r="M28" i="2"/>
  <c r="K28" i="2"/>
  <c r="G28" i="2"/>
  <c r="F28" i="2"/>
  <c r="N28" i="1"/>
  <c r="M28" i="1"/>
  <c r="K28" i="1"/>
  <c r="G28" i="1"/>
  <c r="F28" i="1"/>
  <c r="E28" i="1"/>
  <c r="B37" i="5"/>
  <c r="N28" i="5"/>
  <c r="M28" i="5"/>
  <c r="K28" i="5"/>
  <c r="G28" i="5"/>
  <c r="F28" i="5"/>
  <c r="I17" i="5"/>
  <c r="J17" i="5" s="1"/>
  <c r="I15" i="5"/>
  <c r="J15" i="5" s="1"/>
  <c r="E14" i="5"/>
  <c r="I14" i="5" s="1"/>
  <c r="J14" i="5" s="1"/>
  <c r="D14" i="5"/>
  <c r="C14" i="5"/>
  <c r="A14" i="5"/>
  <c r="B10" i="5"/>
  <c r="L8" i="5"/>
  <c r="H8" i="5"/>
  <c r="E8" i="5"/>
  <c r="I14" i="4"/>
  <c r="B10" i="4"/>
  <c r="B44" i="4" s="1"/>
  <c r="L8" i="4"/>
  <c r="H8" i="4"/>
  <c r="E8" i="4"/>
  <c r="B10" i="3"/>
  <c r="B39" i="3" s="1"/>
  <c r="L8" i="3"/>
  <c r="H8" i="3"/>
  <c r="E8" i="3"/>
  <c r="E14" i="2"/>
  <c r="L14" i="2" s="1"/>
  <c r="D14" i="2"/>
  <c r="C14" i="2"/>
  <c r="A14" i="2"/>
  <c r="B10" i="2"/>
  <c r="B37" i="2" s="1"/>
  <c r="L8" i="2"/>
  <c r="H8" i="2"/>
  <c r="E8" i="2"/>
  <c r="B37" i="1"/>
  <c r="L14" i="4" l="1"/>
  <c r="L28" i="1"/>
  <c r="L16" i="5"/>
  <c r="H16" i="5"/>
  <c r="L14" i="5"/>
  <c r="H14" i="5"/>
  <c r="L15" i="2"/>
  <c r="I16" i="5"/>
  <c r="J16" i="5" s="1"/>
  <c r="L17" i="5"/>
  <c r="H17" i="5"/>
  <c r="L15" i="5"/>
  <c r="H15" i="5"/>
  <c r="E28" i="5"/>
  <c r="H28" i="5" s="1"/>
  <c r="E35" i="4"/>
  <c r="L35" i="4" s="1"/>
  <c r="I35" i="4"/>
  <c r="I14" i="2"/>
  <c r="E28" i="2"/>
  <c r="L28" i="2" s="1"/>
  <c r="L30" i="3"/>
  <c r="I30" i="3"/>
  <c r="I28" i="1"/>
  <c r="I28" i="5" l="1"/>
  <c r="J28" i="5" s="1"/>
  <c r="L28" i="5"/>
  <c r="I28" i="2"/>
</calcChain>
</file>

<file path=xl/sharedStrings.xml><?xml version="1.0" encoding="utf-8"?>
<sst xmlns="http://schemas.openxmlformats.org/spreadsheetml/2006/main" count="194" uniqueCount="50">
  <si>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</si>
  <si>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</si>
  <si>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</si>
  <si>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</si>
  <si>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</si>
  <si>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</si>
  <si>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</si>
  <si>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</si>
  <si>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</si>
  <si>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</si>
  <si>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</si>
  <si>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</si>
  <si>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</si>
  <si>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</si>
  <si>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</si>
  <si>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</si>
  <si>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</si>
  <si>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</si>
  <si>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</si>
  <si>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</si>
  <si>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</si>
  <si>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</si>
  <si>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</si>
  <si>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</si>
  <si>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</si>
  <si>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</si>
  <si>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</si>
  <si>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</si>
  <si>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</si>
  <si>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</si>
  <si>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</si>
  <si>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</si>
  <si>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</si>
  <si>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</si>
  <si>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</si>
  <si>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</si>
  <si>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</si>
  <si>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</si>
  <si>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SEP. 2023 - ENE. 2024</t>
  </si>
  <si>
    <t>MÉTODOS NUMÉRICOS</t>
  </si>
  <si>
    <t>SISTEMAS PROGRAMABLES</t>
  </si>
  <si>
    <t>TALLER DE INVESTIGACIÓN II</t>
  </si>
  <si>
    <t>404A</t>
  </si>
  <si>
    <t>404B</t>
  </si>
  <si>
    <t>604A</t>
  </si>
  <si>
    <t>604B</t>
  </si>
  <si>
    <t>804A</t>
  </si>
  <si>
    <t>ISC</t>
  </si>
  <si>
    <t>DIEGO DE JESÚS VELÁZQUEZ LUCHO</t>
  </si>
  <si>
    <t>TALLER DE DESARROLLO DE COMPETENCIAS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</si>
</sst>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0" zoomScale="80" zoomScaleNormal="80" zoomScaleSheetLayoutView="50" workbookViewId="0">
      <selection activeCell="B19" sqref="B19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36" t="s">
        <v>3</v>
      </c>
      <c r="B6" s="34"/>
      <c r="C6" s="34"/>
      <c r="D6" s="34"/>
      <c r="E6" s="37" t="s">
        <v>4</v>
      </c>
      <c r="F6" s="38"/>
      <c r="G6" s="38"/>
      <c r="H6" s="38"/>
      <c r="I6" s="3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9" t="s">
        <v>35</v>
      </c>
      <c r="C8" s="38"/>
      <c r="D8" s="6" t="s">
        <v>6</v>
      </c>
      <c r="E8" s="7">
        <v>5</v>
      </c>
      <c r="F8" s="1"/>
      <c r="G8" s="4" t="s">
        <v>7</v>
      </c>
      <c r="H8" s="7">
        <v>4</v>
      </c>
      <c r="I8" s="46" t="s">
        <v>8</v>
      </c>
      <c r="J8" s="34"/>
      <c r="K8" s="34"/>
      <c r="L8" s="39" t="s">
        <v>38</v>
      </c>
      <c r="M8" s="38"/>
      <c r="N8" s="3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9" t="s">
        <v>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7" t="s">
        <v>10</v>
      </c>
      <c r="B12" s="49" t="s">
        <v>11</v>
      </c>
      <c r="C12" s="49" t="s">
        <v>12</v>
      </c>
      <c r="D12" s="42" t="s">
        <v>13</v>
      </c>
      <c r="E12" s="42" t="s">
        <v>14</v>
      </c>
      <c r="F12" s="40" t="s">
        <v>15</v>
      </c>
      <c r="G12" s="41"/>
      <c r="H12" s="42" t="s">
        <v>16</v>
      </c>
      <c r="I12" s="42" t="s">
        <v>17</v>
      </c>
      <c r="J12" s="42" t="s">
        <v>18</v>
      </c>
      <c r="K12" s="42" t="s">
        <v>19</v>
      </c>
      <c r="L12" s="42" t="s">
        <v>20</v>
      </c>
      <c r="M12" s="42" t="s">
        <v>21</v>
      </c>
      <c r="N12" s="44" t="s">
        <v>22</v>
      </c>
    </row>
    <row r="13" spans="1:14" ht="12.75" customHeight="1" x14ac:dyDescent="0.35">
      <c r="A13" s="48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5"/>
    </row>
    <row r="14" spans="1:14" ht="12.75" customHeight="1" x14ac:dyDescent="0.35">
      <c r="A14" s="10" t="s">
        <v>39</v>
      </c>
      <c r="B14" s="11">
        <v>1</v>
      </c>
      <c r="C14" s="11" t="s">
        <v>42</v>
      </c>
      <c r="D14" s="11" t="s">
        <v>36</v>
      </c>
      <c r="E14" s="11">
        <v>27</v>
      </c>
      <c r="F14" s="11">
        <v>19</v>
      </c>
      <c r="G14" s="11"/>
      <c r="H14" s="12"/>
      <c r="I14" s="11">
        <f>(E14-SUM(F14:G14))-K14</f>
        <v>8</v>
      </c>
      <c r="J14" s="12"/>
      <c r="K14" s="11">
        <v>0</v>
      </c>
      <c r="L14" s="12">
        <f t="shared" ref="L14:L17" si="0">K14/E14</f>
        <v>0</v>
      </c>
      <c r="M14" s="11">
        <v>66</v>
      </c>
      <c r="N14" s="13">
        <v>0.7</v>
      </c>
    </row>
    <row r="15" spans="1:14" ht="12.75" customHeight="1" x14ac:dyDescent="0.35">
      <c r="A15" s="10" t="s">
        <v>39</v>
      </c>
      <c r="B15" s="11">
        <v>1</v>
      </c>
      <c r="C15" s="11" t="s">
        <v>43</v>
      </c>
      <c r="D15" s="11" t="s">
        <v>36</v>
      </c>
      <c r="E15" s="11">
        <v>28</v>
      </c>
      <c r="F15" s="11">
        <v>17</v>
      </c>
      <c r="G15" s="11"/>
      <c r="H15" s="12"/>
      <c r="I15" s="11">
        <f>(E15-SUM(F15:G15))-K15</f>
        <v>11</v>
      </c>
      <c r="J15" s="12"/>
      <c r="K15" s="11">
        <v>0</v>
      </c>
      <c r="L15" s="12">
        <f t="shared" si="0"/>
        <v>0</v>
      </c>
      <c r="M15" s="11">
        <v>56</v>
      </c>
      <c r="N15" s="13">
        <v>0.61</v>
      </c>
    </row>
    <row r="16" spans="1:14" ht="12.75" customHeight="1" x14ac:dyDescent="0.35">
      <c r="A16" s="10" t="s">
        <v>40</v>
      </c>
      <c r="B16" s="11">
        <v>1</v>
      </c>
      <c r="C16" s="11" t="s">
        <v>44</v>
      </c>
      <c r="D16" s="11" t="s">
        <v>36</v>
      </c>
      <c r="E16" s="11">
        <v>20</v>
      </c>
      <c r="F16" s="11">
        <v>20</v>
      </c>
      <c r="G16" s="11"/>
      <c r="H16" s="12"/>
      <c r="I16" s="11">
        <f t="shared" ref="I16:I18" si="1">(E16-SUM(F16:G16))-K16</f>
        <v>0</v>
      </c>
      <c r="J16" s="12"/>
      <c r="K16" s="11">
        <v>0</v>
      </c>
      <c r="L16" s="12">
        <f t="shared" si="0"/>
        <v>0</v>
      </c>
      <c r="M16" s="11">
        <v>97</v>
      </c>
      <c r="N16" s="13">
        <v>0.65</v>
      </c>
    </row>
    <row r="17" spans="1:14" ht="12.75" customHeight="1" x14ac:dyDescent="0.35">
      <c r="A17" s="10" t="s">
        <v>40</v>
      </c>
      <c r="B17" s="11">
        <v>1</v>
      </c>
      <c r="C17" s="11" t="s">
        <v>45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98</v>
      </c>
      <c r="N17" s="13">
        <v>0.6</v>
      </c>
    </row>
    <row r="18" spans="1:14" ht="12.75" customHeight="1" x14ac:dyDescent="0.35">
      <c r="A18" s="10" t="s">
        <v>41</v>
      </c>
      <c r="B18" s="11" t="s">
        <v>34</v>
      </c>
      <c r="C18" s="11" t="s">
        <v>46</v>
      </c>
      <c r="D18" s="11" t="s">
        <v>36</v>
      </c>
      <c r="E18" s="11">
        <v>23</v>
      </c>
      <c r="F18" s="11"/>
      <c r="G18" s="11"/>
      <c r="H18" s="12"/>
      <c r="I18" s="11">
        <f t="shared" si="1"/>
        <v>23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31.5" customHeight="1" x14ac:dyDescent="0.35">
      <c r="A19" s="10" t="s">
        <v>49</v>
      </c>
      <c r="B19" s="11" t="s">
        <v>34</v>
      </c>
      <c r="C19" s="11">
        <v>804</v>
      </c>
      <c r="D19" s="11" t="s">
        <v>47</v>
      </c>
      <c r="E19" s="11">
        <v>18</v>
      </c>
      <c r="F19" s="11"/>
      <c r="G19" s="11"/>
      <c r="H19" s="12"/>
      <c r="I19" s="11">
        <f t="shared" ref="I19" si="3">(E19-SUM(F19:G19))-K19</f>
        <v>18</v>
      </c>
      <c r="J19" s="12"/>
      <c r="K19" s="11">
        <v>0</v>
      </c>
      <c r="L19" s="12">
        <f t="shared" ref="L19" si="4">K19/E19</f>
        <v>0</v>
      </c>
      <c r="M19" s="11"/>
      <c r="N19" s="13"/>
    </row>
    <row r="20" spans="1:14" ht="12.75" customHeight="1" x14ac:dyDescent="0.35">
      <c r="A20" s="14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4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4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4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4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4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4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4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>SUM(E14:E27)</f>
        <v>131</v>
      </c>
      <c r="F28" s="16">
        <f>SUM(F14:F27)</f>
        <v>71</v>
      </c>
      <c r="G28" s="16">
        <f>SUM(G14:G27)</f>
        <v>0</v>
      </c>
      <c r="H28" s="17"/>
      <c r="I28" s="16">
        <f>SUM(I14:I27)</f>
        <v>60</v>
      </c>
      <c r="J28" s="17"/>
      <c r="K28" s="16">
        <f>SUM(K14:K27)</f>
        <v>0</v>
      </c>
      <c r="L28" s="17">
        <f t="shared" ref="L28" si="5">K28/E28</f>
        <v>0</v>
      </c>
      <c r="M28" s="16">
        <f>AVERAGE(M14:M27)</f>
        <v>79.25</v>
      </c>
      <c r="N28" s="18">
        <f>AVERAGE(N14:N27)</f>
        <v>0.64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52" t="s">
        <v>27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3" spans="1:10" ht="12.75" customHeight="1" x14ac:dyDescent="0.35">
      <c r="A33" s="1"/>
      <c r="B33" s="53" t="s">
        <v>28</v>
      </c>
      <c r="C33" s="34"/>
      <c r="D33" s="34"/>
      <c r="E33" s="1"/>
      <c r="F33" s="1"/>
      <c r="G33" s="35" t="s">
        <v>29</v>
      </c>
      <c r="H33" s="34"/>
      <c r="I33" s="34"/>
      <c r="J33" s="34"/>
    </row>
    <row r="34" spans="1:10" ht="62.25" customHeight="1" x14ac:dyDescent="0.35">
      <c r="A34" s="1"/>
      <c r="B34" s="54"/>
      <c r="C34" s="38"/>
      <c r="D34" s="38"/>
      <c r="E34" s="1"/>
      <c r="F34" s="1"/>
      <c r="G34" s="39"/>
      <c r="H34" s="38"/>
      <c r="I34" s="38"/>
      <c r="J34" s="38"/>
    </row>
    <row r="35" spans="1:10" ht="12.75" hidden="1" customHeight="1" x14ac:dyDescent="0.35">
      <c r="A35" s="55" t="s">
        <v>30</v>
      </c>
      <c r="B35" s="34"/>
      <c r="C35" s="8"/>
      <c r="D35" s="1"/>
      <c r="E35" s="55"/>
      <c r="F35" s="34"/>
      <c r="G35" s="34"/>
      <c r="H35" s="34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50" t="str">
        <f>B10</f>
        <v>ANA FRANCISCA LULE RANGEL</v>
      </c>
      <c r="C37" s="34"/>
      <c r="D37" s="34"/>
      <c r="E37" s="20"/>
      <c r="F37" s="20"/>
      <c r="G37" s="51" t="s">
        <v>48</v>
      </c>
      <c r="H37" s="34"/>
      <c r="I37" s="34"/>
      <c r="J37" s="3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22" workbookViewId="0">
      <selection activeCell="F22" sqref="F2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36" t="s">
        <v>3</v>
      </c>
      <c r="B6" s="34"/>
      <c r="C6" s="34"/>
      <c r="D6" s="34"/>
      <c r="E6" s="37" t="s">
        <v>4</v>
      </c>
      <c r="F6" s="38"/>
      <c r="G6" s="38"/>
      <c r="H6" s="38"/>
      <c r="I6" s="3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9">
        <v>2</v>
      </c>
      <c r="C8" s="3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4"/>
      <c r="K8" s="34"/>
      <c r="L8" s="39" t="str">
        <f>'1'!L8</f>
        <v>SEP. 2023 - ENE. 2024</v>
      </c>
      <c r="M8" s="38"/>
      <c r="N8" s="3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9" t="str">
        <f>'1'!B10</f>
        <v>ANA FRANCISCA LULE RANGEL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7" t="s">
        <v>10</v>
      </c>
      <c r="B12" s="49" t="s">
        <v>11</v>
      </c>
      <c r="C12" s="49" t="s">
        <v>12</v>
      </c>
      <c r="D12" s="42" t="s">
        <v>13</v>
      </c>
      <c r="E12" s="42" t="s">
        <v>14</v>
      </c>
      <c r="F12" s="40" t="s">
        <v>15</v>
      </c>
      <c r="G12" s="41"/>
      <c r="H12" s="42" t="s">
        <v>16</v>
      </c>
      <c r="I12" s="42" t="s">
        <v>17</v>
      </c>
      <c r="J12" s="42" t="s">
        <v>18</v>
      </c>
      <c r="K12" s="42" t="s">
        <v>19</v>
      </c>
      <c r="L12" s="42" t="s">
        <v>20</v>
      </c>
      <c r="M12" s="42" t="s">
        <v>21</v>
      </c>
      <c r="N12" s="44" t="s">
        <v>22</v>
      </c>
    </row>
    <row r="13" spans="1:14" ht="12.75" customHeight="1" x14ac:dyDescent="0.35">
      <c r="A13" s="48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5"/>
    </row>
    <row r="14" spans="1:14" ht="12.75" customHeight="1" x14ac:dyDescent="0.35">
      <c r="A14" s="11" t="str">
        <f>'1'!A14</f>
        <v>MÉTODOS NUMÉRICOS</v>
      </c>
      <c r="B14" s="11">
        <v>2</v>
      </c>
      <c r="C14" s="11" t="str">
        <f>'1'!C14</f>
        <v>404A</v>
      </c>
      <c r="D14" s="11" t="str">
        <f>'1'!D14</f>
        <v>ISIC</v>
      </c>
      <c r="E14" s="11">
        <f>'1'!E14</f>
        <v>27</v>
      </c>
      <c r="F14" s="11">
        <v>16</v>
      </c>
      <c r="G14" s="11"/>
      <c r="H14" s="12"/>
      <c r="I14" s="11">
        <f>(E14-SUM(F14:G14))-K14</f>
        <v>11</v>
      </c>
      <c r="J14" s="12"/>
      <c r="K14" s="11">
        <v>0</v>
      </c>
      <c r="L14" s="12">
        <f t="shared" ref="L14" si="0">K14/E14</f>
        <v>0</v>
      </c>
      <c r="M14" s="11">
        <v>54</v>
      </c>
      <c r="N14" s="13">
        <v>0.59</v>
      </c>
    </row>
    <row r="15" spans="1:14" ht="12.75" customHeight="1" x14ac:dyDescent="0.35">
      <c r="A15" s="11" t="str">
        <f>'1'!A15</f>
        <v>MÉTODOS NUMÉRICOS</v>
      </c>
      <c r="B15" s="11">
        <v>2</v>
      </c>
      <c r="C15" s="11" t="str">
        <f>'1'!C15</f>
        <v>404B</v>
      </c>
      <c r="D15" s="11" t="str">
        <f>'1'!D15</f>
        <v>ISIC</v>
      </c>
      <c r="E15" s="11">
        <f>'1'!E15</f>
        <v>28</v>
      </c>
      <c r="F15" s="11">
        <v>15</v>
      </c>
      <c r="G15" s="11"/>
      <c r="H15" s="12"/>
      <c r="I15" s="11">
        <f>(E15-SUM(F15:G15))-K15</f>
        <v>13</v>
      </c>
      <c r="J15" s="12"/>
      <c r="K15" s="11">
        <v>0</v>
      </c>
      <c r="L15" s="12">
        <f t="shared" ref="L15" si="1">K15/E15</f>
        <v>0</v>
      </c>
      <c r="M15" s="11">
        <v>47</v>
      </c>
      <c r="N15" s="13">
        <v>0.54</v>
      </c>
    </row>
    <row r="16" spans="1:14" ht="12.75" customHeight="1" x14ac:dyDescent="0.35">
      <c r="A16" s="11" t="str">
        <f>'1'!A16</f>
        <v>SISTEMAS PROGRAMABLES</v>
      </c>
      <c r="B16" s="11">
        <v>2</v>
      </c>
      <c r="C16" s="11" t="str">
        <f>'1'!C16</f>
        <v>604A</v>
      </c>
      <c r="D16" s="11" t="str">
        <f>'1'!D16</f>
        <v>ISIC</v>
      </c>
      <c r="E16" s="11">
        <f>'1'!E16</f>
        <v>20</v>
      </c>
      <c r="F16" s="11">
        <v>19</v>
      </c>
      <c r="G16" s="11"/>
      <c r="H16" s="12"/>
      <c r="I16" s="11">
        <f t="shared" ref="I16:I18" si="2">(E16-SUM(F16:G16))-K16</f>
        <v>1</v>
      </c>
      <c r="J16" s="12"/>
      <c r="K16" s="11">
        <v>0</v>
      </c>
      <c r="L16" s="12">
        <f t="shared" ref="L16:L18" si="3">K16/E16</f>
        <v>0</v>
      </c>
      <c r="M16" s="11">
        <v>91</v>
      </c>
      <c r="N16" s="13">
        <v>0.95</v>
      </c>
    </row>
    <row r="17" spans="1:14" ht="12.75" customHeight="1" x14ac:dyDescent="0.35">
      <c r="A17" s="11" t="str">
        <f>'1'!A17</f>
        <v>SISTEMAS PROGRAMABLES</v>
      </c>
      <c r="B17" s="11">
        <v>2</v>
      </c>
      <c r="C17" s="11" t="str">
        <f>'1'!C17</f>
        <v>604B</v>
      </c>
      <c r="D17" s="11" t="str">
        <f>'1'!D17</f>
        <v>ISIC</v>
      </c>
      <c r="E17" s="11">
        <f>'1'!E17</f>
        <v>15</v>
      </c>
      <c r="F17" s="11">
        <v>10</v>
      </c>
      <c r="G17" s="11"/>
      <c r="H17" s="12"/>
      <c r="I17" s="11">
        <f t="shared" si="2"/>
        <v>5</v>
      </c>
      <c r="J17" s="12"/>
      <c r="K17" s="11">
        <v>0</v>
      </c>
      <c r="L17" s="12">
        <f t="shared" si="3"/>
        <v>0</v>
      </c>
      <c r="M17" s="11">
        <v>60</v>
      </c>
      <c r="N17" s="13">
        <v>0.67</v>
      </c>
    </row>
    <row r="18" spans="1:14" ht="12.75" customHeight="1" x14ac:dyDescent="0.35">
      <c r="A18" s="11" t="str">
        <f>'1'!A18</f>
        <v>TALLER DE INVESTIGACIÓN II</v>
      </c>
      <c r="B18" s="11" t="s">
        <v>34</v>
      </c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/>
      <c r="I18" s="11">
        <f t="shared" si="2"/>
        <v>23</v>
      </c>
      <c r="J18" s="12"/>
      <c r="K18" s="11">
        <v>0</v>
      </c>
      <c r="L18" s="12">
        <f t="shared" si="3"/>
        <v>0</v>
      </c>
      <c r="M18" s="11"/>
      <c r="N18" s="13"/>
    </row>
    <row r="19" spans="1:14" ht="26.5" customHeight="1" x14ac:dyDescent="0.35">
      <c r="A19" s="11" t="str">
        <f>'1'!A19</f>
        <v>TALLER DE DESARROLLO DE COMPETENCIAS PROFESIONALES</v>
      </c>
      <c r="B19" s="11" t="s">
        <v>34</v>
      </c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/>
      <c r="I19" s="11">
        <f t="shared" ref="I19" si="4">(E19-SUM(F19:G19))-K19</f>
        <v>18</v>
      </c>
      <c r="J19" s="12"/>
      <c r="K19" s="11">
        <v>0</v>
      </c>
      <c r="L19" s="12">
        <f t="shared" ref="L19" si="5">K19/E19</f>
        <v>0</v>
      </c>
      <c r="M19" s="11"/>
      <c r="N19" s="13"/>
    </row>
    <row r="20" spans="1:14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>SUM(E14:E27)</f>
        <v>131</v>
      </c>
      <c r="F28" s="16">
        <f>SUM(F14:F27)</f>
        <v>60</v>
      </c>
      <c r="G28" s="16">
        <f>SUM(G14:G27)</f>
        <v>0</v>
      </c>
      <c r="H28" s="17"/>
      <c r="I28" s="16">
        <f>SUM(I14:I27)</f>
        <v>71</v>
      </c>
      <c r="J28" s="17"/>
      <c r="K28" s="16">
        <f>SUM(K14:K27)</f>
        <v>0</v>
      </c>
      <c r="L28" s="17">
        <f t="shared" ref="L28" si="6">K28/E28</f>
        <v>0</v>
      </c>
      <c r="M28" s="21">
        <f>AVERAGE(M14:M27)</f>
        <v>63</v>
      </c>
      <c r="N28" s="18">
        <f>AVERAGE(N14:N27)</f>
        <v>0.6875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52" t="s">
        <v>27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3" spans="1:10" ht="12.75" customHeight="1" x14ac:dyDescent="0.35">
      <c r="A33" s="1"/>
      <c r="B33" s="53" t="s">
        <v>28</v>
      </c>
      <c r="C33" s="34"/>
      <c r="D33" s="34"/>
      <c r="E33" s="1"/>
      <c r="F33" s="1"/>
      <c r="G33" s="35" t="s">
        <v>29</v>
      </c>
      <c r="H33" s="34"/>
      <c r="I33" s="34"/>
      <c r="J33" s="34"/>
    </row>
    <row r="34" spans="1:10" ht="62.25" customHeight="1" x14ac:dyDescent="0.35">
      <c r="A34" s="1"/>
      <c r="B34" s="54"/>
      <c r="C34" s="38"/>
      <c r="D34" s="38"/>
      <c r="E34" s="1"/>
      <c r="F34" s="1"/>
      <c r="G34" s="39"/>
      <c r="H34" s="38"/>
      <c r="I34" s="38"/>
      <c r="J34" s="38"/>
    </row>
    <row r="35" spans="1:10" ht="12.75" hidden="1" customHeight="1" x14ac:dyDescent="0.35">
      <c r="A35" s="55" t="s">
        <v>30</v>
      </c>
      <c r="B35" s="34"/>
      <c r="C35" s="8"/>
      <c r="D35" s="1"/>
      <c r="E35" s="55"/>
      <c r="F35" s="34"/>
      <c r="G35" s="34"/>
      <c r="H35" s="34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50" t="str">
        <f>B10</f>
        <v>ANA FRANCISCA LULE RANGEL</v>
      </c>
      <c r="C37" s="34"/>
      <c r="D37" s="34"/>
      <c r="E37" s="20"/>
      <c r="F37" s="20"/>
      <c r="G37" s="51" t="str">
        <f>'1'!$G$37</f>
        <v>DIEGO DE JESÚS VELÁZQUEZ LUCHO</v>
      </c>
      <c r="H37" s="34"/>
      <c r="I37" s="34"/>
      <c r="J37" s="3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10" zoomScale="80" zoomScaleNormal="80" workbookViewId="0">
      <selection activeCell="B20" sqref="B20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36" t="s">
        <v>3</v>
      </c>
      <c r="B6" s="34"/>
      <c r="C6" s="34"/>
      <c r="D6" s="34"/>
      <c r="E6" s="37" t="s">
        <v>32</v>
      </c>
      <c r="F6" s="38"/>
      <c r="G6" s="38"/>
      <c r="H6" s="38"/>
      <c r="I6" s="3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9">
        <v>3</v>
      </c>
      <c r="C8" s="3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4"/>
      <c r="K8" s="34"/>
      <c r="L8" s="39" t="str">
        <f>'1'!L8</f>
        <v>SEP. 2023 - ENE. 2024</v>
      </c>
      <c r="M8" s="38"/>
      <c r="N8" s="3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9" t="str">
        <f>'1'!B10</f>
        <v>ANA FRANCISCA LULE RANGEL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7" t="s">
        <v>10</v>
      </c>
      <c r="B12" s="49" t="s">
        <v>11</v>
      </c>
      <c r="C12" s="49" t="s">
        <v>12</v>
      </c>
      <c r="D12" s="42" t="s">
        <v>13</v>
      </c>
      <c r="E12" s="42" t="s">
        <v>14</v>
      </c>
      <c r="F12" s="40" t="s">
        <v>15</v>
      </c>
      <c r="G12" s="41"/>
      <c r="H12" s="42" t="s">
        <v>16</v>
      </c>
      <c r="I12" s="42" t="s">
        <v>17</v>
      </c>
      <c r="J12" s="42" t="s">
        <v>18</v>
      </c>
      <c r="K12" s="42" t="s">
        <v>19</v>
      </c>
      <c r="L12" s="42" t="s">
        <v>20</v>
      </c>
      <c r="M12" s="42" t="s">
        <v>21</v>
      </c>
      <c r="N12" s="44" t="s">
        <v>22</v>
      </c>
    </row>
    <row r="13" spans="1:14" ht="12.75" customHeight="1" x14ac:dyDescent="0.35">
      <c r="A13" s="48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5"/>
    </row>
    <row r="14" spans="1:14" ht="12.75" customHeight="1" x14ac:dyDescent="0.35">
      <c r="A14" s="11" t="str">
        <f>'1'!A14</f>
        <v>MÉTODOS NUMÉRICOS</v>
      </c>
      <c r="B14" s="11" t="s">
        <v>34</v>
      </c>
      <c r="C14" s="11" t="str">
        <f>'1'!C14</f>
        <v>404A</v>
      </c>
      <c r="D14" s="11" t="str">
        <f>'1'!D$14</f>
        <v>ISIC</v>
      </c>
      <c r="E14" s="11">
        <f>'1'!E14</f>
        <v>27</v>
      </c>
      <c r="F14" s="11"/>
      <c r="G14" s="11"/>
      <c r="H14" s="12"/>
      <c r="I14" s="11">
        <f>(E14-SUM(F14:G14))-K14</f>
        <v>27</v>
      </c>
      <c r="J14" s="12"/>
      <c r="K14" s="11">
        <v>0</v>
      </c>
      <c r="L14" s="12">
        <f t="shared" ref="L14:L18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'1'!D$14</f>
        <v>ISIC</v>
      </c>
      <c r="E15" s="11">
        <f>'1'!E15</f>
        <v>28</v>
      </c>
      <c r="F15" s="11"/>
      <c r="G15" s="11"/>
      <c r="H15" s="12"/>
      <c r="I15" s="11">
        <f>(E15-SUM(F15:G15))-K15</f>
        <v>28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>
        <v>3</v>
      </c>
      <c r="C16" s="11" t="str">
        <f>'1'!C16</f>
        <v>604A</v>
      </c>
      <c r="D16" s="11" t="str">
        <f>'1'!D$15</f>
        <v>ISIC</v>
      </c>
      <c r="E16" s="11">
        <f>'1'!E16</f>
        <v>20</v>
      </c>
      <c r="F16" s="11">
        <v>20</v>
      </c>
      <c r="G16" s="11"/>
      <c r="H16" s="12"/>
      <c r="I16" s="11">
        <f>(E16-SUM(F16:G16))-K16</f>
        <v>0</v>
      </c>
      <c r="J16" s="12"/>
      <c r="K16" s="11">
        <v>0</v>
      </c>
      <c r="L16" s="12">
        <f t="shared" si="0"/>
        <v>0</v>
      </c>
      <c r="M16" s="11">
        <v>91</v>
      </c>
      <c r="N16" s="13">
        <v>0.5</v>
      </c>
    </row>
    <row r="17" spans="1:14" ht="12.75" customHeight="1" x14ac:dyDescent="0.35">
      <c r="A17" s="11" t="str">
        <f>'1'!A17</f>
        <v>SISTEMAS PROGRAMABLES</v>
      </c>
      <c r="B17" s="11">
        <v>3</v>
      </c>
      <c r="C17" s="11" t="str">
        <f>'1'!C17</f>
        <v>604B</v>
      </c>
      <c r="D17" s="11" t="str">
        <f>'1'!D$15</f>
        <v>ISIC</v>
      </c>
      <c r="E17" s="11">
        <f>'1'!E17</f>
        <v>15</v>
      </c>
      <c r="F17" s="11">
        <v>9</v>
      </c>
      <c r="G17" s="11"/>
      <c r="H17" s="12"/>
      <c r="I17" s="11">
        <f>(E17-SUM(F17:G17))-K17</f>
        <v>6</v>
      </c>
      <c r="J17" s="12"/>
      <c r="K17" s="11">
        <v>0</v>
      </c>
      <c r="L17" s="12">
        <f t="shared" ref="L17" si="2">K17/E17</f>
        <v>0</v>
      </c>
      <c r="M17" s="11">
        <v>51</v>
      </c>
      <c r="N17" s="13">
        <v>0.6</v>
      </c>
    </row>
    <row r="18" spans="1:14" ht="12.75" customHeight="1" x14ac:dyDescent="0.35">
      <c r="A18" s="11" t="str">
        <f>'1'!A18</f>
        <v>TALLER DE INVESTIGACIÓN II</v>
      </c>
      <c r="B18" s="11">
        <v>1</v>
      </c>
      <c r="C18" s="11" t="str">
        <f>'1'!C18</f>
        <v>804A</v>
      </c>
      <c r="D18" s="11" t="str">
        <f>'1'!D16</f>
        <v>ISIC</v>
      </c>
      <c r="E18" s="11">
        <f>'1'!E18</f>
        <v>23</v>
      </c>
      <c r="F18" s="11">
        <v>22</v>
      </c>
      <c r="G18" s="11"/>
      <c r="H18" s="12"/>
      <c r="I18" s="11">
        <f t="shared" ref="I18" si="3">(E18-SUM(F18:G18))-K18</f>
        <v>1</v>
      </c>
      <c r="J18" s="12"/>
      <c r="K18" s="11">
        <v>0</v>
      </c>
      <c r="L18" s="12">
        <f t="shared" si="0"/>
        <v>0</v>
      </c>
      <c r="M18" s="11">
        <v>88</v>
      </c>
      <c r="N18" s="13">
        <v>0.7</v>
      </c>
    </row>
    <row r="19" spans="1:14" ht="26" customHeight="1" x14ac:dyDescent="0.35">
      <c r="A19" s="11" t="str">
        <f>'1'!A$19</f>
        <v>TALLER DE DESARROLLO DE COMPETENCIAS PROFESIONALES</v>
      </c>
      <c r="B19" s="11">
        <v>1</v>
      </c>
      <c r="C19" s="11">
        <f>'1'!C$19</f>
        <v>804</v>
      </c>
      <c r="D19" s="11" t="str">
        <f>'1'!D17</f>
        <v>ISIC</v>
      </c>
      <c r="E19" s="11">
        <f>'1'!E$19</f>
        <v>18</v>
      </c>
      <c r="F19" s="11">
        <v>14</v>
      </c>
      <c r="G19" s="11"/>
      <c r="H19" s="12"/>
      <c r="I19" s="11">
        <f>(E19-SUM(F19:G19))-K19</f>
        <v>4</v>
      </c>
      <c r="J19" s="12"/>
      <c r="K19" s="11">
        <v>0</v>
      </c>
      <c r="L19" s="12">
        <f>K19/E19</f>
        <v>0</v>
      </c>
      <c r="M19" s="11">
        <v>71</v>
      </c>
      <c r="N19" s="13">
        <v>0.78</v>
      </c>
    </row>
    <row r="20" spans="1:14" ht="28" customHeight="1" x14ac:dyDescent="0.35">
      <c r="A20" s="11" t="str">
        <f>'1'!A$19</f>
        <v>TALLER DE DESARROLLO DE COMPETENCIAS PROFESIONALES</v>
      </c>
      <c r="B20" s="11">
        <v>2</v>
      </c>
      <c r="C20" s="11">
        <f>'1'!C$19</f>
        <v>804</v>
      </c>
      <c r="D20" s="11" t="str">
        <f>'1'!D18</f>
        <v>ISIC</v>
      </c>
      <c r="E20" s="11">
        <f>'1'!E$19</f>
        <v>18</v>
      </c>
      <c r="F20" s="11">
        <v>13</v>
      </c>
      <c r="G20" s="11"/>
      <c r="H20" s="12"/>
      <c r="I20" s="11">
        <f>(E20-SUM(F20:G20))-K20</f>
        <v>5</v>
      </c>
      <c r="J20" s="12"/>
      <c r="K20" s="11">
        <v>0</v>
      </c>
      <c r="L20" s="12">
        <f>K20/E20</f>
        <v>0</v>
      </c>
      <c r="M20" s="11">
        <v>68</v>
      </c>
      <c r="N20" s="13">
        <v>0.72</v>
      </c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2.7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1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</row>
    <row r="29" spans="1:14" ht="16.5" customHeight="1" x14ac:dyDescent="0.35">
      <c r="A29" s="11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3"/>
    </row>
    <row r="30" spans="1:14" ht="12.75" customHeight="1" x14ac:dyDescent="0.35">
      <c r="A30" s="15" t="s">
        <v>26</v>
      </c>
      <c r="B30" s="16" t="s">
        <v>25</v>
      </c>
      <c r="C30" s="16" t="s">
        <v>25</v>
      </c>
      <c r="D30" s="16" t="s">
        <v>25</v>
      </c>
      <c r="E30" s="16">
        <f>SUM(E14:E29)</f>
        <v>149</v>
      </c>
      <c r="F30" s="16">
        <f>SUM(F14:F29)</f>
        <v>78</v>
      </c>
      <c r="G30" s="16">
        <f>SUM(G14:G29)</f>
        <v>0</v>
      </c>
      <c r="H30" s="17"/>
      <c r="I30" s="16">
        <f>SUM(I14:I29)</f>
        <v>71</v>
      </c>
      <c r="J30" s="17"/>
      <c r="K30" s="16">
        <f>SUM(K14:K29)</f>
        <v>0</v>
      </c>
      <c r="L30" s="17">
        <f t="shared" ref="L30" si="4">K30/E30</f>
        <v>0</v>
      </c>
      <c r="M30" s="16">
        <f>AVERAGE(M14:M29)</f>
        <v>73.8</v>
      </c>
      <c r="N30" s="18">
        <f>AVERAGE(N14:N29)</f>
        <v>0.65999999999999992</v>
      </c>
    </row>
    <row r="31" spans="1:14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0" customHeight="1" x14ac:dyDescent="0.35">
      <c r="A32" s="52" t="s">
        <v>27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5" spans="1:10" ht="12.75" customHeight="1" x14ac:dyDescent="0.35">
      <c r="A35" s="1"/>
      <c r="B35" s="53" t="s">
        <v>28</v>
      </c>
      <c r="C35" s="34"/>
      <c r="D35" s="34"/>
      <c r="E35" s="1"/>
      <c r="F35" s="1"/>
      <c r="G35" s="35" t="s">
        <v>29</v>
      </c>
      <c r="H35" s="34"/>
      <c r="I35" s="34"/>
      <c r="J35" s="34"/>
    </row>
    <row r="36" spans="1:10" ht="62.25" customHeight="1" x14ac:dyDescent="0.35">
      <c r="A36" s="1"/>
      <c r="B36" s="54"/>
      <c r="C36" s="38"/>
      <c r="D36" s="38"/>
      <c r="E36" s="1"/>
      <c r="F36" s="1"/>
      <c r="G36" s="39"/>
      <c r="H36" s="38"/>
      <c r="I36" s="38"/>
      <c r="J36" s="38"/>
    </row>
    <row r="37" spans="1:10" ht="12.75" hidden="1" customHeight="1" x14ac:dyDescent="0.35">
      <c r="A37" s="55" t="s">
        <v>30</v>
      </c>
      <c r="B37" s="34"/>
      <c r="C37" s="8"/>
      <c r="D37" s="1"/>
      <c r="E37" s="55"/>
      <c r="F37" s="34"/>
      <c r="G37" s="34"/>
      <c r="H37" s="34"/>
      <c r="I37" s="1"/>
      <c r="J37" s="1"/>
    </row>
    <row r="38" spans="1:10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45" customHeight="1" x14ac:dyDescent="0.35">
      <c r="A39" s="1"/>
      <c r="B39" s="50" t="str">
        <f>B10</f>
        <v>ANA FRANCISCA LULE RANGEL</v>
      </c>
      <c r="C39" s="34"/>
      <c r="D39" s="34"/>
      <c r="E39" s="20"/>
      <c r="F39" s="20"/>
      <c r="G39" s="51" t="str">
        <f>'1'!$G$37</f>
        <v>DIEGO DE JESÚS VELÁZQUEZ LUCHO</v>
      </c>
      <c r="H39" s="34"/>
      <c r="I39" s="34"/>
      <c r="J39" s="34"/>
    </row>
  </sheetData>
  <mergeCells count="31"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tabSelected="1" topLeftCell="E14" zoomScale="70" zoomScaleNormal="70" workbookViewId="0">
      <selection activeCell="P12" sqref="P1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36" t="s">
        <v>3</v>
      </c>
      <c r="B6" s="34"/>
      <c r="C6" s="34"/>
      <c r="D6" s="34"/>
      <c r="E6" s="37" t="s">
        <v>32</v>
      </c>
      <c r="F6" s="38"/>
      <c r="G6" s="38"/>
      <c r="H6" s="38"/>
      <c r="I6" s="3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9">
        <v>4</v>
      </c>
      <c r="C8" s="3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4"/>
      <c r="K8" s="34"/>
      <c r="L8" s="39" t="str">
        <f>'1'!L8</f>
        <v>SEP. 2023 - ENE. 2024</v>
      </c>
      <c r="M8" s="38"/>
      <c r="N8" s="3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9" t="str">
        <f>'1'!B10</f>
        <v>ANA FRANCISCA LULE RANGEL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7" t="s">
        <v>10</v>
      </c>
      <c r="B12" s="49" t="s">
        <v>11</v>
      </c>
      <c r="C12" s="49" t="s">
        <v>12</v>
      </c>
      <c r="D12" s="42" t="s">
        <v>13</v>
      </c>
      <c r="E12" s="42" t="s">
        <v>14</v>
      </c>
      <c r="F12" s="40" t="s">
        <v>15</v>
      </c>
      <c r="G12" s="41"/>
      <c r="H12" s="42" t="s">
        <v>16</v>
      </c>
      <c r="I12" s="42" t="s">
        <v>17</v>
      </c>
      <c r="J12" s="42" t="s">
        <v>18</v>
      </c>
      <c r="K12" s="42" t="s">
        <v>19</v>
      </c>
      <c r="L12" s="42" t="s">
        <v>20</v>
      </c>
      <c r="M12" s="42" t="s">
        <v>21</v>
      </c>
      <c r="N12" s="44" t="s">
        <v>22</v>
      </c>
    </row>
    <row r="13" spans="1:14" ht="12.5" customHeight="1" x14ac:dyDescent="0.35">
      <c r="A13" s="48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5"/>
    </row>
    <row r="14" spans="1:14" ht="12.75" customHeight="1" x14ac:dyDescent="0.35">
      <c r="A14" s="11" t="str">
        <f>'1'!A$14</f>
        <v>MÉTODOS NUMÉRICOS</v>
      </c>
      <c r="B14" s="11">
        <v>3</v>
      </c>
      <c r="C14" s="11" t="str">
        <f>'1'!C$14</f>
        <v>404A</v>
      </c>
      <c r="D14" s="11" t="str">
        <f>'1'!D$14</f>
        <v>ISIC</v>
      </c>
      <c r="E14" s="11">
        <f>'1'!E$14</f>
        <v>27</v>
      </c>
      <c r="F14" s="11">
        <v>18</v>
      </c>
      <c r="G14" s="11"/>
      <c r="H14" s="12"/>
      <c r="I14" s="11">
        <f>(E14-SUM(F14:G14))-K14</f>
        <v>9</v>
      </c>
      <c r="J14" s="12"/>
      <c r="K14" s="11">
        <v>0</v>
      </c>
      <c r="L14" s="12">
        <f t="shared" ref="L14:L32" si="0">K14/E14</f>
        <v>0</v>
      </c>
      <c r="M14" s="11">
        <v>62</v>
      </c>
      <c r="N14" s="13">
        <v>0.67</v>
      </c>
    </row>
    <row r="15" spans="1:14" ht="12.75" customHeight="1" x14ac:dyDescent="0.35">
      <c r="A15" s="11" t="str">
        <f>'1'!A$14</f>
        <v>MÉTODOS NUMÉRICOS</v>
      </c>
      <c r="B15" s="11">
        <v>4</v>
      </c>
      <c r="C15" s="11" t="str">
        <f>'1'!C$14</f>
        <v>404A</v>
      </c>
      <c r="D15" s="11" t="str">
        <f>'1'!D$14</f>
        <v>ISIC</v>
      </c>
      <c r="E15" s="11">
        <f>'1'!E$14</f>
        <v>27</v>
      </c>
      <c r="F15" s="11">
        <v>21</v>
      </c>
      <c r="G15" s="11"/>
      <c r="H15" s="12"/>
      <c r="I15" s="11">
        <f t="shared" ref="I15:I17" si="1">(E15-SUM(F15:G15))-K15</f>
        <v>6</v>
      </c>
      <c r="J15" s="12"/>
      <c r="K15" s="11">
        <v>0</v>
      </c>
      <c r="L15" s="12">
        <f t="shared" si="0"/>
        <v>0</v>
      </c>
      <c r="M15" s="11">
        <v>63</v>
      </c>
      <c r="N15" s="13">
        <v>0.74</v>
      </c>
    </row>
    <row r="16" spans="1:14" ht="12.75" customHeight="1" x14ac:dyDescent="0.35">
      <c r="A16" s="11" t="str">
        <f>'1'!A$14</f>
        <v>MÉTODOS NUMÉRICOS</v>
      </c>
      <c r="B16" s="11">
        <v>5</v>
      </c>
      <c r="C16" s="11" t="str">
        <f>'1'!C$14</f>
        <v>404A</v>
      </c>
      <c r="D16" s="11" t="str">
        <f>'1'!D$14</f>
        <v>ISIC</v>
      </c>
      <c r="E16" s="11">
        <f>'1'!E$14</f>
        <v>27</v>
      </c>
      <c r="F16" s="11">
        <v>20</v>
      </c>
      <c r="G16" s="11"/>
      <c r="H16" s="12"/>
      <c r="I16" s="11">
        <f t="shared" si="1"/>
        <v>7</v>
      </c>
      <c r="J16" s="12"/>
      <c r="K16" s="11">
        <v>0</v>
      </c>
      <c r="L16" s="12">
        <f t="shared" si="0"/>
        <v>0</v>
      </c>
      <c r="M16" s="11">
        <v>65</v>
      </c>
      <c r="N16" s="13">
        <v>0.74</v>
      </c>
    </row>
    <row r="17" spans="1:14" ht="12.75" customHeight="1" x14ac:dyDescent="0.35">
      <c r="A17" s="11" t="str">
        <f>'1'!A$14</f>
        <v>MÉTODOS NUMÉRICOS</v>
      </c>
      <c r="B17" s="11">
        <v>6</v>
      </c>
      <c r="C17" s="11" t="str">
        <f>'1'!C$14</f>
        <v>404A</v>
      </c>
      <c r="D17" s="11" t="str">
        <f>'1'!D$14</f>
        <v>ISIC</v>
      </c>
      <c r="E17" s="11">
        <f>'1'!E$14</f>
        <v>27</v>
      </c>
      <c r="F17" s="11">
        <v>22</v>
      </c>
      <c r="G17" s="11"/>
      <c r="H17" s="12"/>
      <c r="I17" s="11">
        <f t="shared" si="1"/>
        <v>5</v>
      </c>
      <c r="J17" s="12"/>
      <c r="K17" s="11">
        <v>0</v>
      </c>
      <c r="L17" s="12">
        <f t="shared" si="0"/>
        <v>0</v>
      </c>
      <c r="M17" s="11">
        <v>71</v>
      </c>
      <c r="N17" s="13">
        <v>0.81</v>
      </c>
    </row>
    <row r="18" spans="1:14" ht="12.75" customHeight="1" x14ac:dyDescent="0.35">
      <c r="A18" s="11" t="str">
        <f>'1'!A$15</f>
        <v>MÉTODOS NUMÉRICOS</v>
      </c>
      <c r="B18" s="11">
        <v>3</v>
      </c>
      <c r="C18" s="11" t="str">
        <f>'1'!C$15</f>
        <v>404B</v>
      </c>
      <c r="D18" s="11" t="str">
        <f>'1'!D$15</f>
        <v>ISIC</v>
      </c>
      <c r="E18" s="11">
        <f>'1'!E$15</f>
        <v>28</v>
      </c>
      <c r="F18" s="11">
        <v>16</v>
      </c>
      <c r="G18" s="11"/>
      <c r="H18" s="12"/>
      <c r="I18" s="11">
        <f t="shared" ref="I18:I32" si="2">(E18-SUM(F18:G18))-K18</f>
        <v>12</v>
      </c>
      <c r="J18" s="12"/>
      <c r="K18" s="11">
        <v>0</v>
      </c>
      <c r="L18" s="12">
        <f t="shared" si="0"/>
        <v>0</v>
      </c>
      <c r="M18" s="11">
        <v>54</v>
      </c>
      <c r="N18" s="13">
        <v>0.56999999999999995</v>
      </c>
    </row>
    <row r="19" spans="1:14" ht="12.75" customHeight="1" x14ac:dyDescent="0.35">
      <c r="A19" s="11" t="str">
        <f>'1'!A$15</f>
        <v>MÉTODOS NUMÉRICOS</v>
      </c>
      <c r="B19" s="11">
        <v>4</v>
      </c>
      <c r="C19" s="11" t="str">
        <f>'1'!C$15</f>
        <v>404B</v>
      </c>
      <c r="D19" s="11" t="str">
        <f>'1'!D$15</f>
        <v>ISIC</v>
      </c>
      <c r="E19" s="11">
        <f>'1'!E$15</f>
        <v>28</v>
      </c>
      <c r="F19" s="11">
        <v>21</v>
      </c>
      <c r="G19" s="11"/>
      <c r="H19" s="12"/>
      <c r="I19" s="11">
        <f t="shared" si="2"/>
        <v>7</v>
      </c>
      <c r="J19" s="12"/>
      <c r="K19" s="11">
        <v>0</v>
      </c>
      <c r="L19" s="12">
        <f t="shared" si="0"/>
        <v>0</v>
      </c>
      <c r="M19" s="11">
        <v>64</v>
      </c>
      <c r="N19" s="13">
        <v>0.75</v>
      </c>
    </row>
    <row r="20" spans="1:14" ht="12.75" customHeight="1" x14ac:dyDescent="0.35">
      <c r="A20" s="11" t="str">
        <f>'1'!A$15</f>
        <v>MÉTODOS NUMÉRICOS</v>
      </c>
      <c r="B20" s="11">
        <v>5</v>
      </c>
      <c r="C20" s="11" t="str">
        <f>'1'!C$15</f>
        <v>404B</v>
      </c>
      <c r="D20" s="11" t="str">
        <f>'1'!D$15</f>
        <v>ISIC</v>
      </c>
      <c r="E20" s="11">
        <f>'1'!E$15</f>
        <v>28</v>
      </c>
      <c r="F20" s="11">
        <v>22</v>
      </c>
      <c r="G20" s="11"/>
      <c r="H20" s="12"/>
      <c r="I20" s="11">
        <f t="shared" si="2"/>
        <v>6</v>
      </c>
      <c r="J20" s="12"/>
      <c r="K20" s="11">
        <v>0</v>
      </c>
      <c r="L20" s="12">
        <f t="shared" si="0"/>
        <v>0</v>
      </c>
      <c r="M20" s="11">
        <v>72</v>
      </c>
      <c r="N20" s="13">
        <v>0.79</v>
      </c>
    </row>
    <row r="21" spans="1:14" ht="12.75" customHeight="1" x14ac:dyDescent="0.35">
      <c r="A21" s="11" t="str">
        <f>'1'!A$15</f>
        <v>MÉTODOS NUMÉRICOS</v>
      </c>
      <c r="B21" s="11">
        <v>6</v>
      </c>
      <c r="C21" s="11" t="str">
        <f>'1'!C$15</f>
        <v>404B</v>
      </c>
      <c r="D21" s="11" t="str">
        <f>'1'!D$15</f>
        <v>ISIC</v>
      </c>
      <c r="E21" s="11">
        <f>'1'!E$15</f>
        <v>28</v>
      </c>
      <c r="F21" s="11">
        <v>21</v>
      </c>
      <c r="G21" s="11"/>
      <c r="H21" s="12"/>
      <c r="I21" s="11">
        <f t="shared" si="2"/>
        <v>7</v>
      </c>
      <c r="J21" s="12"/>
      <c r="K21" s="11">
        <v>0</v>
      </c>
      <c r="L21" s="12">
        <f t="shared" si="0"/>
        <v>0</v>
      </c>
      <c r="M21" s="11">
        <v>69</v>
      </c>
      <c r="N21" s="13">
        <v>0.75</v>
      </c>
    </row>
    <row r="22" spans="1:14" ht="12.75" customHeight="1" x14ac:dyDescent="0.35">
      <c r="A22" s="11" t="str">
        <f>'1'!A$16</f>
        <v>SISTEMAS PROGRAMABLES</v>
      </c>
      <c r="B22" s="11">
        <v>4</v>
      </c>
      <c r="C22" s="11" t="str">
        <f>'1'!C$16</f>
        <v>604A</v>
      </c>
      <c r="D22" s="11" t="str">
        <f>'1'!D$16</f>
        <v>ISIC</v>
      </c>
      <c r="E22" s="11">
        <f>'1'!E$16</f>
        <v>20</v>
      </c>
      <c r="F22" s="11">
        <v>17</v>
      </c>
      <c r="G22" s="11"/>
      <c r="H22" s="12"/>
      <c r="I22" s="11">
        <f t="shared" si="2"/>
        <v>3</v>
      </c>
      <c r="J22" s="12"/>
      <c r="K22" s="11">
        <v>0</v>
      </c>
      <c r="L22" s="12">
        <f t="shared" si="0"/>
        <v>0</v>
      </c>
      <c r="M22" s="11">
        <v>81</v>
      </c>
      <c r="N22" s="13">
        <v>0.85</v>
      </c>
    </row>
    <row r="23" spans="1:14" ht="12.75" customHeight="1" x14ac:dyDescent="0.35">
      <c r="A23" s="11" t="str">
        <f>'1'!A$16</f>
        <v>SISTEMAS PROGRAMABLES</v>
      </c>
      <c r="B23" s="11">
        <v>5</v>
      </c>
      <c r="C23" s="11" t="str">
        <f>'1'!C$16</f>
        <v>604A</v>
      </c>
      <c r="D23" s="11" t="str">
        <f>'1'!D$16</f>
        <v>ISIC</v>
      </c>
      <c r="E23" s="11">
        <f>'1'!E$16</f>
        <v>20</v>
      </c>
      <c r="F23" s="11">
        <v>15</v>
      </c>
      <c r="G23" s="11"/>
      <c r="H23" s="12"/>
      <c r="I23" s="11">
        <f t="shared" si="2"/>
        <v>5</v>
      </c>
      <c r="J23" s="12"/>
      <c r="K23" s="11">
        <v>0</v>
      </c>
      <c r="L23" s="12">
        <f t="shared" si="0"/>
        <v>0</v>
      </c>
      <c r="M23" s="11">
        <v>74</v>
      </c>
      <c r="N23" s="13">
        <v>0.75</v>
      </c>
    </row>
    <row r="24" spans="1:14" ht="12.75" customHeight="1" x14ac:dyDescent="0.35">
      <c r="A24" s="11" t="str">
        <f>'1'!A$16</f>
        <v>SISTEMAS PROGRAMABLES</v>
      </c>
      <c r="B24" s="11">
        <v>6</v>
      </c>
      <c r="C24" s="11" t="str">
        <f>'1'!C$16</f>
        <v>604A</v>
      </c>
      <c r="D24" s="11" t="str">
        <f>'1'!D$16</f>
        <v>ISIC</v>
      </c>
      <c r="E24" s="11">
        <f>'1'!E$16</f>
        <v>20</v>
      </c>
      <c r="F24" s="11">
        <v>11</v>
      </c>
      <c r="G24" s="11"/>
      <c r="H24" s="12"/>
      <c r="I24" s="11">
        <f t="shared" si="2"/>
        <v>9</v>
      </c>
      <c r="J24" s="12"/>
      <c r="K24" s="11">
        <v>0</v>
      </c>
      <c r="L24" s="12">
        <f t="shared" si="0"/>
        <v>0</v>
      </c>
      <c r="M24" s="11">
        <v>55</v>
      </c>
      <c r="N24" s="13">
        <v>0.55000000000000004</v>
      </c>
    </row>
    <row r="25" spans="1:14" ht="12.75" customHeight="1" x14ac:dyDescent="0.35">
      <c r="A25" s="11" t="str">
        <f>'1'!A$17</f>
        <v>SISTEMAS PROGRAMABLES</v>
      </c>
      <c r="B25" s="11">
        <v>4</v>
      </c>
      <c r="C25" s="11" t="str">
        <f>'1'!C$17</f>
        <v>604B</v>
      </c>
      <c r="D25" s="11" t="str">
        <f>'1'!D$17</f>
        <v>ISIC</v>
      </c>
      <c r="E25" s="11">
        <f>'1'!E$17</f>
        <v>15</v>
      </c>
      <c r="F25" s="11">
        <v>9</v>
      </c>
      <c r="G25" s="11"/>
      <c r="H25" s="12"/>
      <c r="I25" s="11">
        <f t="shared" si="2"/>
        <v>6</v>
      </c>
      <c r="J25" s="12"/>
      <c r="K25" s="11">
        <v>0</v>
      </c>
      <c r="L25" s="12">
        <f t="shared" si="0"/>
        <v>0</v>
      </c>
      <c r="M25" s="11">
        <v>59</v>
      </c>
      <c r="N25" s="13">
        <v>0.6</v>
      </c>
    </row>
    <row r="26" spans="1:14" ht="12.75" customHeight="1" x14ac:dyDescent="0.35">
      <c r="A26" s="11" t="str">
        <f>'1'!A$17</f>
        <v>SISTEMAS PROGRAMABLES</v>
      </c>
      <c r="B26" s="11">
        <v>5</v>
      </c>
      <c r="C26" s="11" t="str">
        <f>'1'!C$17</f>
        <v>604B</v>
      </c>
      <c r="D26" s="11" t="str">
        <f>'1'!D$17</f>
        <v>ISIC</v>
      </c>
      <c r="E26" s="11">
        <f>'1'!E$17</f>
        <v>15</v>
      </c>
      <c r="F26" s="11">
        <v>7</v>
      </c>
      <c r="G26" s="11"/>
      <c r="H26" s="12"/>
      <c r="I26" s="11">
        <f t="shared" si="2"/>
        <v>8</v>
      </c>
      <c r="J26" s="12"/>
      <c r="K26" s="11">
        <v>0</v>
      </c>
      <c r="L26" s="12">
        <f t="shared" si="0"/>
        <v>0</v>
      </c>
      <c r="M26" s="11">
        <v>47</v>
      </c>
      <c r="N26" s="13">
        <v>0.47</v>
      </c>
    </row>
    <row r="27" spans="1:14" ht="12.75" customHeight="1" x14ac:dyDescent="0.35">
      <c r="A27" s="11" t="str">
        <f>'1'!A$17</f>
        <v>SISTEMAS PROGRAMABLES</v>
      </c>
      <c r="B27" s="11">
        <v>6</v>
      </c>
      <c r="C27" s="11" t="str">
        <f>'1'!C$17</f>
        <v>604B</v>
      </c>
      <c r="D27" s="11" t="str">
        <f>'1'!D$17</f>
        <v>ISIC</v>
      </c>
      <c r="E27" s="11">
        <f>'1'!E$17</f>
        <v>15</v>
      </c>
      <c r="F27" s="11">
        <v>7</v>
      </c>
      <c r="G27" s="11"/>
      <c r="H27" s="12"/>
      <c r="I27" s="11">
        <f t="shared" si="2"/>
        <v>8</v>
      </c>
      <c r="J27" s="12"/>
      <c r="K27" s="11">
        <v>0</v>
      </c>
      <c r="L27" s="12">
        <f t="shared" si="0"/>
        <v>0</v>
      </c>
      <c r="M27" s="11">
        <v>46</v>
      </c>
      <c r="N27" s="13">
        <v>0.47</v>
      </c>
    </row>
    <row r="28" spans="1:14" ht="12.75" customHeight="1" x14ac:dyDescent="0.35">
      <c r="A28" s="11" t="str">
        <f>'1'!A$18</f>
        <v>TALLER DE INVESTIGACIÓN II</v>
      </c>
      <c r="B28" s="11">
        <v>2</v>
      </c>
      <c r="C28" s="11" t="str">
        <f>'1'!C$18</f>
        <v>804A</v>
      </c>
      <c r="D28" s="11" t="str">
        <f>'1'!D$18</f>
        <v>ISIC</v>
      </c>
      <c r="E28" s="11">
        <f>'1'!E$18</f>
        <v>23</v>
      </c>
      <c r="F28" s="11">
        <v>22</v>
      </c>
      <c r="G28" s="11"/>
      <c r="H28" s="12"/>
      <c r="I28" s="11">
        <f t="shared" si="2"/>
        <v>1</v>
      </c>
      <c r="J28" s="12"/>
      <c r="K28" s="11">
        <v>0</v>
      </c>
      <c r="L28" s="12">
        <f t="shared" si="0"/>
        <v>0</v>
      </c>
      <c r="M28" s="11">
        <v>83</v>
      </c>
      <c r="N28" s="13">
        <v>0.39</v>
      </c>
    </row>
    <row r="29" spans="1:14" ht="12.75" customHeight="1" x14ac:dyDescent="0.35">
      <c r="A29" s="11" t="str">
        <f>'1'!A$18</f>
        <v>TALLER DE INVESTIGACIÓN II</v>
      </c>
      <c r="B29" s="22">
        <v>3</v>
      </c>
      <c r="C29" s="11" t="str">
        <f>'1'!C$18</f>
        <v>804A</v>
      </c>
      <c r="D29" s="11" t="str">
        <f>'1'!D$18</f>
        <v>ISIC</v>
      </c>
      <c r="E29" s="11">
        <f>'1'!E$18</f>
        <v>23</v>
      </c>
      <c r="F29" s="22">
        <v>22</v>
      </c>
      <c r="G29" s="22"/>
      <c r="H29" s="23"/>
      <c r="I29" s="11">
        <f t="shared" si="2"/>
        <v>1</v>
      </c>
      <c r="J29" s="23"/>
      <c r="K29" s="11">
        <v>0</v>
      </c>
      <c r="L29" s="12">
        <f t="shared" si="0"/>
        <v>0</v>
      </c>
      <c r="M29" s="22">
        <v>91</v>
      </c>
      <c r="N29" s="24">
        <v>0.78</v>
      </c>
    </row>
    <row r="30" spans="1:14" ht="25" x14ac:dyDescent="0.35">
      <c r="A30" s="22" t="str">
        <f>'1'!A$19</f>
        <v>TALLER DE DESARROLLO DE COMPETENCIAS PROFESIONALES</v>
      </c>
      <c r="B30" s="22">
        <v>3</v>
      </c>
      <c r="C30" s="22">
        <f>'1'!C$19</f>
        <v>804</v>
      </c>
      <c r="D30" s="22" t="str">
        <f>'1'!D$19</f>
        <v>ISC</v>
      </c>
      <c r="E30" s="22">
        <f>'1'!E$19</f>
        <v>18</v>
      </c>
      <c r="F30" s="22">
        <v>14</v>
      </c>
      <c r="G30" s="22"/>
      <c r="H30" s="23"/>
      <c r="I30" s="22">
        <f t="shared" si="2"/>
        <v>4</v>
      </c>
      <c r="J30" s="23"/>
      <c r="K30" s="11">
        <v>0</v>
      </c>
      <c r="L30" s="12">
        <f t="shared" si="0"/>
        <v>0</v>
      </c>
      <c r="M30" s="22">
        <v>73</v>
      </c>
      <c r="N30" s="24">
        <v>0.78</v>
      </c>
    </row>
    <row r="31" spans="1:14" ht="25" x14ac:dyDescent="0.35">
      <c r="A31" s="22" t="str">
        <f>'1'!A$19</f>
        <v>TALLER DE DESARROLLO DE COMPETENCIAS PROFESIONALES</v>
      </c>
      <c r="B31" s="31">
        <v>4</v>
      </c>
      <c r="C31" s="22">
        <f>'1'!C$19</f>
        <v>804</v>
      </c>
      <c r="D31" s="22" t="str">
        <f>'1'!D$19</f>
        <v>ISC</v>
      </c>
      <c r="E31" s="22">
        <f>'1'!E$19</f>
        <v>18</v>
      </c>
      <c r="F31" s="32">
        <v>17</v>
      </c>
      <c r="G31" s="30"/>
      <c r="H31" s="30"/>
      <c r="I31" s="22">
        <f t="shared" si="2"/>
        <v>1</v>
      </c>
      <c r="J31" s="30"/>
      <c r="K31" s="11">
        <v>0</v>
      </c>
      <c r="L31" s="12">
        <f t="shared" si="0"/>
        <v>0</v>
      </c>
      <c r="M31" s="32">
        <v>90</v>
      </c>
      <c r="N31" s="24">
        <v>0.83</v>
      </c>
    </row>
    <row r="32" spans="1:14" ht="25" x14ac:dyDescent="0.35">
      <c r="A32" s="22" t="str">
        <f>'1'!A$19</f>
        <v>TALLER DE DESARROLLO DE COMPETENCIAS PROFESIONALES</v>
      </c>
      <c r="B32" s="31">
        <v>5</v>
      </c>
      <c r="C32" s="22">
        <f>'1'!C$19</f>
        <v>804</v>
      </c>
      <c r="D32" s="22" t="str">
        <f>'1'!D$19</f>
        <v>ISC</v>
      </c>
      <c r="E32" s="22">
        <f>'1'!E$19</f>
        <v>18</v>
      </c>
      <c r="F32" s="32">
        <v>16</v>
      </c>
      <c r="G32" s="30"/>
      <c r="H32" s="30"/>
      <c r="I32" s="22">
        <f t="shared" si="2"/>
        <v>2</v>
      </c>
      <c r="J32" s="30"/>
      <c r="K32" s="11">
        <v>0</v>
      </c>
      <c r="L32" s="12">
        <f t="shared" si="0"/>
        <v>0</v>
      </c>
      <c r="M32" s="32">
        <v>87</v>
      </c>
      <c r="N32" s="24">
        <v>0.83</v>
      </c>
    </row>
    <row r="33" spans="1:14" ht="15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5" customHeight="1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2.75" customHeight="1" x14ac:dyDescent="0.35">
      <c r="A35" s="25" t="s">
        <v>26</v>
      </c>
      <c r="B35" s="26" t="s">
        <v>25</v>
      </c>
      <c r="C35" s="26" t="s">
        <v>25</v>
      </c>
      <c r="D35" s="26" t="s">
        <v>25</v>
      </c>
      <c r="E35" s="26">
        <f>SUM(E14:E34)</f>
        <v>425</v>
      </c>
      <c r="F35" s="26">
        <f>SUM(F14:F34)</f>
        <v>318</v>
      </c>
      <c r="G35" s="26">
        <f>SUM(G14:G34)</f>
        <v>0</v>
      </c>
      <c r="H35" s="27"/>
      <c r="I35" s="26">
        <f>SUM(I14:I34)</f>
        <v>107</v>
      </c>
      <c r="J35" s="27"/>
      <c r="K35" s="26">
        <f>SUM(K14:K34)</f>
        <v>0</v>
      </c>
      <c r="L35" s="27">
        <f t="shared" ref="L35" si="3">K35/E35</f>
        <v>0</v>
      </c>
      <c r="M35" s="28">
        <f>AVERAGE(M14:M34)</f>
        <v>68.736842105263165</v>
      </c>
      <c r="N35" s="29">
        <f>AVERAGE(N14:N34)</f>
        <v>0.69052631578947377</v>
      </c>
    </row>
    <row r="36" spans="1:14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0" customHeight="1" x14ac:dyDescent="0.35">
      <c r="A37" s="52" t="s">
        <v>27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35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35">
      <c r="A40" s="1"/>
      <c r="B40" s="53" t="s">
        <v>28</v>
      </c>
      <c r="C40" s="34"/>
      <c r="D40" s="34"/>
      <c r="E40" s="1"/>
      <c r="F40" s="1"/>
      <c r="G40" s="35" t="s">
        <v>29</v>
      </c>
      <c r="H40" s="34"/>
      <c r="I40" s="34"/>
      <c r="J40" s="34"/>
      <c r="K40" s="1"/>
      <c r="L40" s="1"/>
      <c r="M40" s="1"/>
      <c r="N40" s="1"/>
    </row>
    <row r="41" spans="1:14" ht="62.25" customHeight="1" x14ac:dyDescent="0.35">
      <c r="A41" s="1"/>
      <c r="B41" s="54"/>
      <c r="C41" s="38"/>
      <c r="D41" s="38"/>
      <c r="E41" s="1"/>
      <c r="F41" s="1"/>
      <c r="G41" s="39"/>
      <c r="H41" s="38"/>
      <c r="I41" s="38"/>
      <c r="J41" s="38"/>
      <c r="K41" s="1"/>
      <c r="L41" s="1"/>
      <c r="M41" s="1"/>
      <c r="N41" s="1"/>
    </row>
    <row r="42" spans="1:14" ht="12.75" hidden="1" customHeight="1" x14ac:dyDescent="0.35">
      <c r="A42" s="55" t="s">
        <v>30</v>
      </c>
      <c r="B42" s="34"/>
      <c r="C42" s="8"/>
      <c r="D42" s="1"/>
      <c r="E42" s="55"/>
      <c r="F42" s="34"/>
      <c r="G42" s="34"/>
      <c r="H42" s="34"/>
      <c r="I42" s="1"/>
      <c r="J42" s="1"/>
      <c r="K42" s="1"/>
      <c r="L42" s="1"/>
      <c r="M42" s="1"/>
      <c r="N42" s="1"/>
    </row>
    <row r="43" spans="1:14" ht="12.75" hidden="1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45" customHeight="1" x14ac:dyDescent="0.35">
      <c r="A44" s="1"/>
      <c r="B44" s="50" t="str">
        <f>B10</f>
        <v>ANA FRANCISCA LULE RANGEL</v>
      </c>
      <c r="C44" s="34"/>
      <c r="D44" s="34"/>
      <c r="E44" s="20"/>
      <c r="F44" s="20"/>
      <c r="G44" s="51" t="str">
        <f>'1'!$G$37</f>
        <v>DIEGO DE JESÚS VELÁZQUEZ LUCHO</v>
      </c>
      <c r="H44" s="34"/>
      <c r="I44" s="34"/>
      <c r="J44" s="34"/>
      <c r="K44" s="1"/>
      <c r="L44" s="1"/>
      <c r="M44" s="1"/>
      <c r="N44" s="1"/>
    </row>
  </sheetData>
  <mergeCells count="31">
    <mergeCell ref="B44:D44"/>
    <mergeCell ref="G44:J44"/>
    <mergeCell ref="A37:N37"/>
    <mergeCell ref="B40:D40"/>
    <mergeCell ref="G40:J40"/>
    <mergeCell ref="B41:D41"/>
    <mergeCell ref="G41:J41"/>
    <mergeCell ref="A42:B42"/>
    <mergeCell ref="E42:H42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4" zoomScale="80" zoomScaleNormal="80" workbookViewId="0">
      <selection activeCell="I14" sqref="I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2.75" customHeight="1" x14ac:dyDescent="0.35">
      <c r="A6" s="36" t="s">
        <v>3</v>
      </c>
      <c r="B6" s="34"/>
      <c r="C6" s="34"/>
      <c r="D6" s="34"/>
      <c r="E6" s="37" t="s">
        <v>32</v>
      </c>
      <c r="F6" s="38"/>
      <c r="G6" s="38"/>
      <c r="H6" s="38"/>
      <c r="I6" s="3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9" t="s">
        <v>33</v>
      </c>
      <c r="C8" s="3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46" t="s">
        <v>8</v>
      </c>
      <c r="J8" s="34"/>
      <c r="K8" s="34"/>
      <c r="L8" s="39" t="str">
        <f>'1'!L8</f>
        <v>SEP. 2023 - ENE. 2024</v>
      </c>
      <c r="M8" s="38"/>
      <c r="N8" s="3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9" t="str">
        <f>'1'!B10</f>
        <v>ANA FRANCISCA LULE RANGEL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7" t="s">
        <v>10</v>
      </c>
      <c r="B12" s="49" t="s">
        <v>11</v>
      </c>
      <c r="C12" s="49" t="s">
        <v>12</v>
      </c>
      <c r="D12" s="42" t="s">
        <v>13</v>
      </c>
      <c r="E12" s="42" t="s">
        <v>14</v>
      </c>
      <c r="F12" s="40" t="s">
        <v>15</v>
      </c>
      <c r="G12" s="41"/>
      <c r="H12" s="42" t="s">
        <v>16</v>
      </c>
      <c r="I12" s="42" t="s">
        <v>17</v>
      </c>
      <c r="J12" s="42" t="s">
        <v>18</v>
      </c>
      <c r="K12" s="42" t="s">
        <v>19</v>
      </c>
      <c r="L12" s="42" t="s">
        <v>20</v>
      </c>
      <c r="M12" s="42" t="s">
        <v>21</v>
      </c>
      <c r="N12" s="44" t="s">
        <v>22</v>
      </c>
    </row>
    <row r="13" spans="1:14" ht="12.75" customHeight="1" x14ac:dyDescent="0.35">
      <c r="A13" s="48"/>
      <c r="B13" s="43"/>
      <c r="C13" s="43"/>
      <c r="D13" s="43"/>
      <c r="E13" s="43"/>
      <c r="F13" s="9" t="s">
        <v>23</v>
      </c>
      <c r="G13" s="9" t="s">
        <v>24</v>
      </c>
      <c r="H13" s="43"/>
      <c r="I13" s="43"/>
      <c r="J13" s="43"/>
      <c r="K13" s="43"/>
      <c r="L13" s="43"/>
      <c r="M13" s="43"/>
      <c r="N13" s="45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27</v>
      </c>
      <c r="F14" s="11"/>
      <c r="G14" s="11"/>
      <c r="H14" s="12">
        <f>(F14+G14)/E14</f>
        <v>0</v>
      </c>
      <c r="I14" s="11">
        <f t="shared" ref="I14:I17" si="0">(E14-SUM(F14:G14))-K14</f>
        <v>27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28</v>
      </c>
      <c r="F15" s="11"/>
      <c r="G15" s="11"/>
      <c r="H15" s="12">
        <f t="shared" ref="H15:H17" si="3">(F15+G15)/E15</f>
        <v>0</v>
      </c>
      <c r="I15" s="11">
        <f t="shared" si="0"/>
        <v>28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20</v>
      </c>
      <c r="F16" s="11"/>
      <c r="G16" s="11"/>
      <c r="H16" s="12">
        <f t="shared" si="3"/>
        <v>0</v>
      </c>
      <c r="I16" s="11">
        <f t="shared" si="0"/>
        <v>20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</v>
      </c>
      <c r="D18" s="11" t="str">
        <f>'1'!D18</f>
        <v>ISIC</v>
      </c>
      <c r="E18" s="11">
        <f>'1'!E18</f>
        <v>23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23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25" customHeight="1" x14ac:dyDescent="0.35">
      <c r="A19" s="11" t="str">
        <f>'1'!A19</f>
        <v>TALLER DE DESARROLLO DE COMPETENCIAS PROFESIONALES</v>
      </c>
      <c r="B19" s="11"/>
      <c r="C19" s="11">
        <f>'1'!C19</f>
        <v>804</v>
      </c>
      <c r="D19" s="11" t="str">
        <f>'1'!D19</f>
        <v>ISC</v>
      </c>
      <c r="E19" s="11">
        <f>'1'!E19</f>
        <v>18</v>
      </c>
      <c r="F19" s="11"/>
      <c r="G19" s="11"/>
      <c r="H19" s="12">
        <f t="shared" ref="H19" si="8">(F19+G19)/E19</f>
        <v>0</v>
      </c>
      <c r="I19" s="11">
        <f t="shared" ref="I19" si="9">(E19-SUM(F19:G19))-K19</f>
        <v>18</v>
      </c>
      <c r="J19" s="12">
        <f t="shared" ref="J19" si="10">I19/E19</f>
        <v>1</v>
      </c>
      <c r="K19" s="11"/>
      <c r="L19" s="12">
        <f t="shared" ref="L19" si="11">K19/E19</f>
        <v>0</v>
      </c>
      <c r="M19" s="11"/>
      <c r="N19" s="13"/>
    </row>
    <row r="20" spans="1:14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35">
      <c r="A28" s="15" t="s">
        <v>26</v>
      </c>
      <c r="B28" s="16" t="s">
        <v>25</v>
      </c>
      <c r="C28" s="16" t="s">
        <v>25</v>
      </c>
      <c r="D28" s="16" t="s">
        <v>25</v>
      </c>
      <c r="E28" s="16">
        <f t="shared" ref="E28:G28" si="12">SUM(E14:E27)</f>
        <v>131</v>
      </c>
      <c r="F28" s="16">
        <f t="shared" si="12"/>
        <v>0</v>
      </c>
      <c r="G28" s="16">
        <f t="shared" si="12"/>
        <v>0</v>
      </c>
      <c r="H28" s="17">
        <f>SUM(F28:G28)/E28</f>
        <v>0</v>
      </c>
      <c r="I28" s="16">
        <f>(E28-SUM(F28:G28))-K28</f>
        <v>131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 t="shared" ref="M28:N28" si="13">AVERAGE(M14:M27)</f>
        <v>#DIV/0!</v>
      </c>
      <c r="N28" s="18" t="e">
        <f t="shared" si="13"/>
        <v>#DIV/0!</v>
      </c>
    </row>
    <row r="29" spans="1:14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35">
      <c r="A30" s="52" t="s">
        <v>27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3" spans="1:10" ht="12.75" customHeight="1" x14ac:dyDescent="0.35">
      <c r="A33" s="1"/>
      <c r="B33" s="53" t="s">
        <v>28</v>
      </c>
      <c r="C33" s="34"/>
      <c r="D33" s="34"/>
      <c r="E33" s="1"/>
      <c r="F33" s="1"/>
      <c r="G33" s="35" t="s">
        <v>29</v>
      </c>
      <c r="H33" s="34"/>
      <c r="I33" s="34"/>
      <c r="J33" s="34"/>
    </row>
    <row r="34" spans="1:10" ht="62.25" customHeight="1" x14ac:dyDescent="0.35">
      <c r="A34" s="1"/>
      <c r="B34" s="54"/>
      <c r="C34" s="38"/>
      <c r="D34" s="38"/>
      <c r="E34" s="1"/>
      <c r="F34" s="1"/>
      <c r="G34" s="39"/>
      <c r="H34" s="38"/>
      <c r="I34" s="38"/>
      <c r="J34" s="38"/>
    </row>
    <row r="35" spans="1:10" ht="12.75" hidden="1" customHeight="1" x14ac:dyDescent="0.35">
      <c r="A35" s="55" t="s">
        <v>30</v>
      </c>
      <c r="B35" s="34"/>
      <c r="C35" s="8"/>
      <c r="D35" s="1"/>
      <c r="E35" s="55"/>
      <c r="F35" s="34"/>
      <c r="G35" s="34"/>
      <c r="H35" s="34"/>
      <c r="I35" s="1"/>
      <c r="J35" s="1"/>
    </row>
    <row r="36" spans="1:10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35">
      <c r="A37" s="1"/>
      <c r="B37" s="50" t="str">
        <f>B10</f>
        <v>ANA FRANCISCA LULE RANGEL</v>
      </c>
      <c r="C37" s="34"/>
      <c r="D37" s="34"/>
      <c r="E37" s="20"/>
      <c r="F37" s="20"/>
      <c r="G37" s="51" t="s">
        <v>37</v>
      </c>
      <c r="H37" s="34"/>
      <c r="I37" s="34"/>
      <c r="J37" s="3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2024-06-14T01:41:42Z</dcterms:modified>
</cp:coreProperties>
</file>