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DF0662C6-7152-468D-8F29-309561D331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I15" i="22"/>
  <c r="L15" i="22"/>
  <c r="A16" i="22"/>
  <c r="I16" i="22"/>
  <c r="L16" i="22"/>
  <c r="A17" i="22"/>
  <c r="I17" i="22"/>
  <c r="L17" i="22"/>
  <c r="A18" i="22"/>
  <c r="I18" i="22"/>
  <c r="L18" i="22"/>
  <c r="A19" i="22"/>
  <c r="I19" i="22"/>
  <c r="L19" i="22"/>
  <c r="A20" i="22"/>
  <c r="I20" i="22"/>
  <c r="L20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5" i="23"/>
  <c r="I15" i="23"/>
  <c r="L14" i="10"/>
  <c r="L14" i="22" l="1"/>
  <c r="I14" i="22"/>
  <c r="A15" i="23"/>
  <c r="L15" i="10"/>
  <c r="N28" i="25"/>
  <c r="A14" i="25"/>
  <c r="L14" i="24"/>
  <c r="I14" i="24"/>
  <c r="A14" i="22"/>
  <c r="A14" i="23" s="1"/>
  <c r="I14" i="25" l="1"/>
  <c r="L14" i="25"/>
  <c r="L14" i="23"/>
  <c r="I14" i="23"/>
  <c r="I21" i="23"/>
  <c r="L21" i="23"/>
  <c r="N28" i="22"/>
  <c r="M28" i="22"/>
  <c r="C19" i="25"/>
  <c r="C18" i="25"/>
  <c r="C17" i="25"/>
  <c r="E19" i="25"/>
  <c r="D19" i="25"/>
  <c r="E18" i="25"/>
  <c r="D18" i="25"/>
  <c r="E17" i="25"/>
  <c r="D17" i="25"/>
  <c r="E16" i="25"/>
  <c r="D16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<sst xmlns="http://schemas.openxmlformats.org/spreadsheetml/2006/main" count="241" uniqueCount="68">
  <si>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</si>
  <si>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</si>
  <si>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</si>
  <si>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</si>
  <si>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</si>
  <si>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</si>
  <si>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</si>
  <si>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</si>
  <si>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</si>
  <si>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</si>
  <si>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</si>
  <si>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</si>
  <si>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</si>
  <si>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</si>
  <si>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</si>
  <si>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</si>
  <si>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</si>
  <si>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</si>
  <si>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</si>
  <si>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</si>
  <si>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</si>
  <si>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</si>
  <si>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</si>
  <si>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</si>
  <si>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</si>
  <si>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</si>
  <si>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</si>
  <si>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</si>
  <si>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</si>
  <si>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</si>
  <si>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</si>
  <si>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</si>
  <si>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MII. ELVIRA GOMEZ BARRIENTOS</t>
  </si>
  <si>
    <t>IIND</t>
  </si>
  <si>
    <t>T</t>
  </si>
  <si>
    <t>ADMINISTRACION DE OPERACIONES I</t>
  </si>
  <si>
    <t>GESTION DE LOS SISTEMAS DE CALIDAD</t>
  </si>
  <si>
    <t>701B</t>
  </si>
  <si>
    <t>INGENIERIA INDUSTRIAL</t>
  </si>
  <si>
    <t>II</t>
  </si>
  <si>
    <t>III</t>
  </si>
  <si>
    <t xml:space="preserve">MII. MARIA DE LA C. PORRAS ARIAS </t>
  </si>
  <si>
    <t>INGENIERIA ECONOMICA</t>
  </si>
  <si>
    <t>ING. FLOR LILIANA CHONTAL PELAYO</t>
  </si>
  <si>
    <t>713A</t>
  </si>
  <si>
    <t>RELACIONES INDUSTRIALES</t>
  </si>
  <si>
    <t>V</t>
  </si>
  <si>
    <t>613A</t>
  </si>
  <si>
    <t>513A</t>
  </si>
  <si>
    <t>FEBRERO-JUNIO 2024</t>
  </si>
  <si>
    <t>INVESTIGACION DE OPERACIONES I</t>
  </si>
  <si>
    <t>HIGIENE Y SEGURIDAD INDUSTRIAL</t>
  </si>
  <si>
    <t>401A</t>
  </si>
  <si>
    <t>401B</t>
  </si>
  <si>
    <t>601A</t>
  </si>
  <si>
    <t>601B</t>
  </si>
  <si>
    <t>ADMINISTRACION DE OPERACIONES II</t>
  </si>
  <si>
    <t>614a</t>
  </si>
  <si>
    <t>615a</t>
  </si>
  <si>
    <t>616a</t>
  </si>
  <si>
    <t>617a</t>
  </si>
  <si>
    <t>618a</t>
  </si>
  <si>
    <t>619a</t>
  </si>
  <si>
    <t>620a</t>
  </si>
  <si>
    <t>621a</t>
  </si>
  <si>
    <t>622a</t>
  </si>
  <si>
    <t>ING. FLOR ILIANA CHONTAL PELAYO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</si>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</sst>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1" zoomScaleNormal="85" zoomScaleSheetLayoutView="100" workbookViewId="0">
      <selection activeCell="L17" sqref="L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49" t="s">
        <v>2</v>
      </c>
      <c r="B6" s="49"/>
      <c r="C6" s="49"/>
      <c r="D6" s="49"/>
      <c r="E6" s="50" t="s">
        <v>38</v>
      </c>
      <c r="F6" s="50"/>
      <c r="G6" s="50"/>
      <c r="H6" s="5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0" t="s">
        <v>4</v>
      </c>
      <c r="C8" s="40"/>
      <c r="D8" s="14" t="s">
        <v>5</v>
      </c>
      <c r="E8" s="5">
        <v>2</v>
      </c>
      <c r="G8" s="4" t="s">
        <v>6</v>
      </c>
      <c r="H8" s="5">
        <v>2</v>
      </c>
      <c r="I8" s="46" t="s">
        <v>7</v>
      </c>
      <c r="J8" s="46"/>
      <c r="K8" s="46"/>
      <c r="L8" s="40" t="s">
        <v>49</v>
      </c>
      <c r="M8" s="40"/>
      <c r="N8" s="40"/>
    </row>
    <row r="10" spans="1:14" ht="13" x14ac:dyDescent="0.3">
      <c r="A10" s="4" t="s">
        <v>8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ht="13" x14ac:dyDescent="0.25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ht="14.5" x14ac:dyDescent="0.35">
      <c r="A14" s="8" t="s">
        <v>50</v>
      </c>
      <c r="B14" s="9" t="s">
        <v>21</v>
      </c>
      <c r="C14" s="9" t="s">
        <v>52</v>
      </c>
      <c r="D14" s="9" t="s">
        <v>33</v>
      </c>
      <c r="E14" s="9">
        <v>24</v>
      </c>
      <c r="F14" s="9">
        <v>13</v>
      </c>
      <c r="G14" s="9"/>
      <c r="H14" s="10"/>
      <c r="I14" s="9">
        <f t="shared" ref="I14:I17" si="0">(E14-SUM(F14:G14))-K14</f>
        <v>11</v>
      </c>
      <c r="J14" s="10"/>
      <c r="K14" s="9">
        <v>0</v>
      </c>
      <c r="L14" s="10">
        <f t="shared" ref="L14:L15" si="1">K14/E14</f>
        <v>0</v>
      </c>
      <c r="M14" s="27">
        <v>42.08</v>
      </c>
      <c r="N14" s="15">
        <v>0.54</v>
      </c>
    </row>
    <row r="15" spans="1:14" s="11" customFormat="1" ht="14.5" x14ac:dyDescent="0.35">
      <c r="A15" s="11" t="s">
        <v>51</v>
      </c>
      <c r="B15" s="28" t="s">
        <v>21</v>
      </c>
      <c r="C15" s="29" t="s">
        <v>52</v>
      </c>
      <c r="D15" s="28" t="s">
        <v>33</v>
      </c>
      <c r="E15" s="9">
        <v>30</v>
      </c>
      <c r="F15" s="9">
        <v>16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27">
        <v>42.38</v>
      </c>
      <c r="N15" s="15">
        <v>0.53</v>
      </c>
    </row>
    <row r="16" spans="1:14" s="11" customFormat="1" ht="14.5" x14ac:dyDescent="0.35">
      <c r="A16" s="11" t="s">
        <v>51</v>
      </c>
      <c r="B16" s="9" t="s">
        <v>21</v>
      </c>
      <c r="C16" s="9" t="s">
        <v>53</v>
      </c>
      <c r="D16" s="9" t="s">
        <v>33</v>
      </c>
      <c r="E16" s="9">
        <v>18</v>
      </c>
      <c r="F16" s="9">
        <v>10</v>
      </c>
      <c r="G16" s="9"/>
      <c r="H16" s="10"/>
      <c r="I16" s="9">
        <f t="shared" si="0"/>
        <v>8</v>
      </c>
      <c r="J16" s="10"/>
      <c r="K16" s="9">
        <v>0</v>
      </c>
      <c r="L16" s="10">
        <f t="shared" ref="L16:L17" si="2">K16/E16</f>
        <v>0</v>
      </c>
      <c r="M16" s="27">
        <v>41.73</v>
      </c>
      <c r="N16" s="15">
        <v>0.56000000000000005</v>
      </c>
    </row>
    <row r="17" spans="1:14" s="11" customFormat="1" ht="14.5" x14ac:dyDescent="0.35">
      <c r="A17" s="8" t="s">
        <v>56</v>
      </c>
      <c r="B17" s="9" t="s">
        <v>67</v>
      </c>
      <c r="C17" s="9" t="s">
        <v>54</v>
      </c>
      <c r="D17" s="9" t="s">
        <v>33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2"/>
        <v>0</v>
      </c>
      <c r="M17" s="27"/>
      <c r="N17" s="15"/>
    </row>
    <row r="18" spans="1:14" s="11" customFormat="1" ht="14.5" x14ac:dyDescent="0.35">
      <c r="A18" s="8" t="s">
        <v>42</v>
      </c>
      <c r="B18" s="9" t="s">
        <v>67</v>
      </c>
      <c r="C18" s="9" t="s">
        <v>55</v>
      </c>
      <c r="D18" s="9" t="s">
        <v>33</v>
      </c>
      <c r="E18" s="9">
        <v>13</v>
      </c>
      <c r="F18" s="9"/>
      <c r="G18" s="9"/>
      <c r="H18" s="10"/>
      <c r="I18" s="9">
        <f>(E18-SUM(F18:G18))-K18</f>
        <v>13</v>
      </c>
      <c r="J18" s="10"/>
      <c r="K18" s="9">
        <v>0</v>
      </c>
      <c r="L18" s="10">
        <f t="shared" ref="L18" si="3">K18/E18</f>
        <v>0</v>
      </c>
      <c r="M18" s="27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39</v>
      </c>
      <c r="G28" s="17"/>
      <c r="H28" s="18"/>
      <c r="I28" s="17">
        <f t="shared" ref="I28" si="4">(E28-SUM(F28:G28))-K28</f>
        <v>61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42.063333333333333</v>
      </c>
      <c r="N28" s="19">
        <f>AVERAGE(N14:N27)</f>
        <v>0.54333333333333333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MII. ELVIRA GOMEZ BARRIENTOS</v>
      </c>
      <c r="C37" s="33"/>
      <c r="D37" s="33"/>
      <c r="E37" s="13"/>
      <c r="F37" s="13"/>
      <c r="G37" s="34" t="s">
        <v>66</v>
      </c>
      <c r="H37" s="34"/>
      <c r="I37" s="34"/>
      <c r="J37" s="3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49" t="s">
        <v>2</v>
      </c>
      <c r="B6" s="49"/>
      <c r="C6" s="49"/>
      <c r="D6" s="49"/>
      <c r="E6" s="50" t="s">
        <v>38</v>
      </c>
      <c r="F6" s="50"/>
      <c r="G6" s="50"/>
      <c r="H6" s="5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>
        <v>2</v>
      </c>
      <c r="C8" s="4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46" t="s">
        <v>7</v>
      </c>
      <c r="J8" s="46"/>
      <c r="K8" s="46"/>
      <c r="L8" s="40" t="str">
        <f>'1'!L8</f>
        <v>FEBRERO-JUNIO 2024</v>
      </c>
      <c r="M8" s="40"/>
      <c r="N8" s="40"/>
    </row>
    <row r="10" spans="1:14" ht="13" x14ac:dyDescent="0.3">
      <c r="A10" s="4" t="s">
        <v>8</v>
      </c>
      <c r="B10" s="40" t="str">
        <f>'1'!B10</f>
        <v>MII. ELVIRA GOMEZ BARRIENTOS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ht="13" x14ac:dyDescent="0.25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ht="14.5" x14ac:dyDescent="0.35">
      <c r="A14" s="26" t="str">
        <f>'1'!A14</f>
        <v>INVESTIGACION DE OPERACIONES I</v>
      </c>
      <c r="B14" s="22" t="s">
        <v>21</v>
      </c>
      <c r="C14" s="22" t="s">
        <v>47</v>
      </c>
      <c r="D14" s="22" t="s">
        <v>33</v>
      </c>
      <c r="E14" s="22">
        <v>26</v>
      </c>
      <c r="F14" s="22">
        <v>14</v>
      </c>
      <c r="G14" s="22"/>
      <c r="H14" s="23"/>
      <c r="I14" s="22">
        <f t="shared" ref="I14" si="0">(E14-SUM(F14:G14))-K14</f>
        <v>12</v>
      </c>
      <c r="J14" s="23"/>
      <c r="K14" s="22">
        <v>0</v>
      </c>
      <c r="L14" s="23">
        <f t="shared" ref="L14" si="1">K14/E14</f>
        <v>0</v>
      </c>
      <c r="M14" s="30">
        <v>44</v>
      </c>
      <c r="N14" s="24">
        <v>0.53</v>
      </c>
    </row>
    <row r="15" spans="1:14" s="11" customFormat="1" ht="14.5" x14ac:dyDescent="0.35">
      <c r="A15" s="26" t="str">
        <f>'1'!A15</f>
        <v>HIGIENE Y SEGURIDAD INDUSTRIAL</v>
      </c>
      <c r="B15" s="22" t="s">
        <v>21</v>
      </c>
      <c r="C15" s="22" t="s">
        <v>57</v>
      </c>
      <c r="D15" s="22" t="s">
        <v>33</v>
      </c>
      <c r="E15" s="22">
        <v>26</v>
      </c>
      <c r="F15" s="22">
        <v>14</v>
      </c>
      <c r="G15" s="22"/>
      <c r="H15" s="23"/>
      <c r="I15" s="22">
        <f t="shared" ref="I15:I23" si="2">(E15-SUM(F15:G15))-K15</f>
        <v>11</v>
      </c>
      <c r="J15" s="23"/>
      <c r="K15" s="22">
        <v>1</v>
      </c>
      <c r="L15" s="23">
        <f t="shared" ref="L15:L23" si="3">K15/E15</f>
        <v>3.8461538461538464E-2</v>
      </c>
      <c r="M15" s="30">
        <v>45</v>
      </c>
      <c r="N15" s="24">
        <v>1.53</v>
      </c>
    </row>
    <row r="16" spans="1:14" s="11" customFormat="1" ht="14.5" x14ac:dyDescent="0.35">
      <c r="A16" s="26" t="str">
        <f>'1'!A16</f>
        <v>HIGIENE Y SEGURIDAD INDUSTRIAL</v>
      </c>
      <c r="B16" s="22" t="s">
        <v>21</v>
      </c>
      <c r="C16" s="22" t="s">
        <v>58</v>
      </c>
      <c r="D16" s="22" t="s">
        <v>33</v>
      </c>
      <c r="E16" s="22">
        <v>26</v>
      </c>
      <c r="F16" s="22">
        <v>14</v>
      </c>
      <c r="G16" s="22"/>
      <c r="H16" s="23"/>
      <c r="I16" s="22">
        <f t="shared" si="2"/>
        <v>10</v>
      </c>
      <c r="J16" s="23"/>
      <c r="K16" s="22">
        <v>2</v>
      </c>
      <c r="L16" s="23">
        <f t="shared" si="3"/>
        <v>7.6923076923076927E-2</v>
      </c>
      <c r="M16" s="30">
        <v>46</v>
      </c>
      <c r="N16" s="24">
        <v>2.5299999999999998</v>
      </c>
    </row>
    <row r="17" spans="1:14" s="11" customFormat="1" ht="14.5" x14ac:dyDescent="0.35">
      <c r="A17" s="26" t="str">
        <f>'1'!A17</f>
        <v>ADMINISTRACION DE OPERACIONES II</v>
      </c>
      <c r="B17" s="22" t="s">
        <v>21</v>
      </c>
      <c r="C17" s="22" t="s">
        <v>59</v>
      </c>
      <c r="D17" s="22" t="s">
        <v>33</v>
      </c>
      <c r="E17" s="22">
        <v>26</v>
      </c>
      <c r="F17" s="22">
        <v>14</v>
      </c>
      <c r="G17" s="22"/>
      <c r="H17" s="23"/>
      <c r="I17" s="22">
        <f t="shared" si="2"/>
        <v>9</v>
      </c>
      <c r="J17" s="23"/>
      <c r="K17" s="22">
        <v>3</v>
      </c>
      <c r="L17" s="23">
        <f t="shared" si="3"/>
        <v>0.11538461538461539</v>
      </c>
      <c r="M17" s="30">
        <v>47</v>
      </c>
      <c r="N17" s="24">
        <v>3.53</v>
      </c>
    </row>
    <row r="18" spans="1:14" s="11" customFormat="1" ht="14.5" x14ac:dyDescent="0.35">
      <c r="A18" s="26" t="str">
        <f>'1'!A18</f>
        <v>INGENIERIA ECONOMICA</v>
      </c>
      <c r="B18" s="22" t="s">
        <v>21</v>
      </c>
      <c r="C18" s="22" t="s">
        <v>60</v>
      </c>
      <c r="D18" s="22" t="s">
        <v>33</v>
      </c>
      <c r="E18" s="22">
        <v>26</v>
      </c>
      <c r="F18" s="22">
        <v>14</v>
      </c>
      <c r="G18" s="22"/>
      <c r="H18" s="23"/>
      <c r="I18" s="22">
        <f t="shared" si="2"/>
        <v>8</v>
      </c>
      <c r="J18" s="23"/>
      <c r="K18" s="22">
        <v>4</v>
      </c>
      <c r="L18" s="23">
        <f t="shared" si="3"/>
        <v>0.15384615384615385</v>
      </c>
      <c r="M18" s="30">
        <v>48</v>
      </c>
      <c r="N18" s="24">
        <v>4.53</v>
      </c>
    </row>
    <row r="19" spans="1:14" s="11" customFormat="1" ht="14.5" x14ac:dyDescent="0.35">
      <c r="A19" s="26">
        <f>'1'!A19</f>
        <v>0</v>
      </c>
      <c r="B19" s="22" t="s">
        <v>21</v>
      </c>
      <c r="C19" s="22" t="s">
        <v>61</v>
      </c>
      <c r="D19" s="22" t="s">
        <v>33</v>
      </c>
      <c r="E19" s="22">
        <v>26</v>
      </c>
      <c r="F19" s="22">
        <v>14</v>
      </c>
      <c r="G19" s="22"/>
      <c r="H19" s="23"/>
      <c r="I19" s="22">
        <f t="shared" si="2"/>
        <v>7</v>
      </c>
      <c r="J19" s="23"/>
      <c r="K19" s="22">
        <v>5</v>
      </c>
      <c r="L19" s="23">
        <f t="shared" si="3"/>
        <v>0.19230769230769232</v>
      </c>
      <c r="M19" s="30">
        <v>49</v>
      </c>
      <c r="N19" s="24">
        <v>5.53</v>
      </c>
    </row>
    <row r="20" spans="1:14" s="11" customFormat="1" ht="14.5" x14ac:dyDescent="0.35">
      <c r="A20" s="26">
        <f>'1'!A20</f>
        <v>0</v>
      </c>
      <c r="B20" s="22" t="s">
        <v>21</v>
      </c>
      <c r="C20" s="22" t="s">
        <v>62</v>
      </c>
      <c r="D20" s="22" t="s">
        <v>33</v>
      </c>
      <c r="E20" s="22">
        <v>26</v>
      </c>
      <c r="F20" s="22">
        <v>14</v>
      </c>
      <c r="G20" s="22"/>
      <c r="H20" s="23"/>
      <c r="I20" s="22">
        <f t="shared" si="2"/>
        <v>6</v>
      </c>
      <c r="J20" s="23"/>
      <c r="K20" s="22">
        <v>6</v>
      </c>
      <c r="L20" s="23">
        <f t="shared" si="3"/>
        <v>0.23076923076923078</v>
      </c>
      <c r="M20" s="30">
        <v>50</v>
      </c>
      <c r="N20" s="24">
        <v>6.53</v>
      </c>
    </row>
    <row r="21" spans="1:14" s="11" customFormat="1" ht="14.5" x14ac:dyDescent="0.35">
      <c r="A21" s="26">
        <f>'1'!A21</f>
        <v>0</v>
      </c>
      <c r="B21" s="22" t="s">
        <v>21</v>
      </c>
      <c r="C21" s="22" t="s">
        <v>63</v>
      </c>
      <c r="D21" s="22" t="s">
        <v>33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30">
        <v>51</v>
      </c>
      <c r="N21" s="24">
        <v>7.53</v>
      </c>
    </row>
    <row r="22" spans="1:14" s="11" customFormat="1" ht="14.5" x14ac:dyDescent="0.35">
      <c r="A22" s="26">
        <f>'1'!A22</f>
        <v>0</v>
      </c>
      <c r="B22" s="22" t="s">
        <v>21</v>
      </c>
      <c r="C22" s="22" t="s">
        <v>64</v>
      </c>
      <c r="D22" s="22" t="s">
        <v>33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30">
        <v>52</v>
      </c>
      <c r="N22" s="24">
        <v>8.5299999999999994</v>
      </c>
    </row>
    <row r="23" spans="1:14" s="11" customFormat="1" ht="14.5" x14ac:dyDescent="0.35">
      <c r="A23" s="26">
        <f>'1'!A23</f>
        <v>0</v>
      </c>
      <c r="B23" s="22" t="s">
        <v>21</v>
      </c>
      <c r="C23" s="22" t="s">
        <v>65</v>
      </c>
      <c r="D23" s="22" t="s">
        <v>33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30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260</v>
      </c>
      <c r="F28" s="17">
        <f>SUM(F14:F27)</f>
        <v>140</v>
      </c>
      <c r="G28" s="17"/>
      <c r="H28" s="18"/>
      <c r="I28" s="17">
        <f t="shared" ref="I28" si="4">(E28-SUM(F28:G28))-K28</f>
        <v>75</v>
      </c>
      <c r="J28" s="18"/>
      <c r="K28" s="17">
        <f>SUM(K14:K27)</f>
        <v>45</v>
      </c>
      <c r="L28" s="18">
        <f t="shared" ref="L28" si="5">K28/E28</f>
        <v>0.17307692307692307</v>
      </c>
      <c r="M28" s="17">
        <f>AVERAGE(M14:M27)</f>
        <v>48.5</v>
      </c>
      <c r="N28" s="19">
        <f>AVERAGE(N14:N27)</f>
        <v>5.03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MII. ELVIRA GOMEZ BARRIENTOS</v>
      </c>
      <c r="C37" s="33"/>
      <c r="D37" s="33"/>
      <c r="E37" s="13"/>
      <c r="F37" s="13"/>
      <c r="G37" s="34" t="s">
        <v>41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49" t="s">
        <v>2</v>
      </c>
      <c r="B6" s="49"/>
      <c r="C6" s="49"/>
      <c r="D6" s="49"/>
      <c r="E6" s="50"/>
      <c r="F6" s="50"/>
      <c r="G6" s="50"/>
      <c r="H6" s="5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>
        <v>3</v>
      </c>
      <c r="C8" s="4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46" t="s">
        <v>7</v>
      </c>
      <c r="J8" s="46"/>
      <c r="K8" s="46"/>
      <c r="L8" s="40" t="str">
        <f>'1'!L8</f>
        <v>FEBRERO-JUNIO 2024</v>
      </c>
      <c r="M8" s="40"/>
      <c r="N8" s="40"/>
    </row>
    <row r="10" spans="1:14" ht="13" x14ac:dyDescent="0.3">
      <c r="A10" s="4" t="s">
        <v>8</v>
      </c>
      <c r="B10" s="40" t="str">
        <f>'1'!B10</f>
        <v>MII. ELVIRA GOMEZ BARRIENTOS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ht="13" x14ac:dyDescent="0.25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ht="14.5" x14ac:dyDescent="0.35">
      <c r="A14" s="26" t="str">
        <f>'2'!A14</f>
        <v>INVESTIGACION DE OPERACIONES I</v>
      </c>
      <c r="B14" s="22" t="s">
        <v>39</v>
      </c>
      <c r="C14" s="22" t="s">
        <v>44</v>
      </c>
      <c r="D14" s="22" t="s">
        <v>33</v>
      </c>
      <c r="E14" s="22">
        <v>27</v>
      </c>
      <c r="F14" s="22">
        <v>9</v>
      </c>
      <c r="G14" s="22"/>
      <c r="H14" s="23"/>
      <c r="I14" s="22">
        <f t="shared" ref="I14" si="0">(E14-SUM(F14:G14))-K14</f>
        <v>18</v>
      </c>
      <c r="J14" s="23"/>
      <c r="K14" s="22">
        <v>0</v>
      </c>
      <c r="L14" s="23">
        <f t="shared" ref="L14" si="1">K14/E14</f>
        <v>0</v>
      </c>
      <c r="M14" s="30">
        <v>28</v>
      </c>
      <c r="N14" s="24">
        <v>0.33</v>
      </c>
    </row>
    <row r="15" spans="1:14" s="11" customFormat="1" ht="14.5" x14ac:dyDescent="0.35">
      <c r="A15" s="26" t="str">
        <f>'2'!A15</f>
        <v>HIGIENE Y SEGURIDAD INDUSTRIAL</v>
      </c>
      <c r="B15" s="22" t="s">
        <v>40</v>
      </c>
      <c r="C15" s="22" t="s">
        <v>48</v>
      </c>
      <c r="D15" s="22" t="s">
        <v>33</v>
      </c>
      <c r="E15" s="22">
        <v>17</v>
      </c>
      <c r="F15" s="22">
        <v>5</v>
      </c>
      <c r="G15" s="22"/>
      <c r="H15" s="23"/>
      <c r="I15" s="22">
        <f t="shared" ref="I15" si="2">(E15-SUM(F15:G15))-K15</f>
        <v>12</v>
      </c>
      <c r="J15" s="23"/>
      <c r="K15" s="22">
        <v>0</v>
      </c>
      <c r="L15" s="23">
        <f t="shared" ref="L15" si="3">K15/E15</f>
        <v>0</v>
      </c>
      <c r="M15" s="30">
        <v>28</v>
      </c>
      <c r="N15" s="24">
        <v>0.24</v>
      </c>
    </row>
    <row r="16" spans="1:14" s="11" customFormat="1" x14ac:dyDescent="0.25">
      <c r="A16" s="9"/>
      <c r="B16" s="22"/>
      <c r="C16" s="22"/>
      <c r="D16" s="22"/>
      <c r="E16" s="22"/>
      <c r="F16" s="22"/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5">
      <c r="A17" s="9"/>
      <c r="B17" s="22"/>
      <c r="C17" s="22"/>
      <c r="D17" s="22"/>
      <c r="E17" s="22"/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9"/>
      <c r="B18" s="22"/>
      <c r="C18" s="22"/>
      <c r="D18" s="22"/>
      <c r="E18" s="22"/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9"/>
      <c r="B19" s="22"/>
      <c r="C19" s="22"/>
      <c r="D19" s="22"/>
      <c r="E19" s="22"/>
      <c r="F19" s="22"/>
      <c r="G19" s="22"/>
      <c r="H19" s="23"/>
      <c r="I19" s="22"/>
      <c r="J19" s="23"/>
      <c r="K19" s="22"/>
      <c r="L19" s="23"/>
      <c r="M19" s="25"/>
      <c r="N19" s="24"/>
    </row>
    <row r="20" spans="1:14" s="11" customFormat="1" x14ac:dyDescent="0.25">
      <c r="A20" s="9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9"/>
      <c r="B21" s="22" t="s">
        <v>40</v>
      </c>
      <c r="C21" s="22" t="s">
        <v>37</v>
      </c>
      <c r="D21" s="22" t="s">
        <v>33</v>
      </c>
      <c r="E21" s="22">
        <v>35</v>
      </c>
      <c r="F21" s="22"/>
      <c r="G21" s="22"/>
      <c r="H21" s="23"/>
      <c r="I21" s="22">
        <f t="shared" ref="I21:I28" si="4">(E21-SUM(F21:G21))-K21</f>
        <v>35</v>
      </c>
      <c r="J21" s="23"/>
      <c r="K21" s="22">
        <v>0</v>
      </c>
      <c r="L21" s="23">
        <f t="shared" ref="L21:L28" si="5">K21/E21</f>
        <v>0</v>
      </c>
      <c r="M21" s="22">
        <v>34.6</v>
      </c>
      <c r="N21" s="24">
        <v>0.53</v>
      </c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14</v>
      </c>
      <c r="G28" s="17">
        <f>SUM(G14:G27)</f>
        <v>0</v>
      </c>
      <c r="H28" s="18">
        <f>SUM(F28:G28)/E28</f>
        <v>0.17721518987341772</v>
      </c>
      <c r="I28" s="17">
        <f t="shared" si="4"/>
        <v>65</v>
      </c>
      <c r="J28" s="18">
        <f t="shared" ref="J28" si="6">I28/E28</f>
        <v>0.82278481012658233</v>
      </c>
      <c r="K28" s="17">
        <f>SUM(K14:K27)</f>
        <v>0</v>
      </c>
      <c r="L28" s="18">
        <f t="shared" si="5"/>
        <v>0</v>
      </c>
      <c r="M28" s="17">
        <f>AVERAGE(M14:M27)</f>
        <v>30.2</v>
      </c>
      <c r="N28" s="19">
        <f>AVERAGE(N14:N27)</f>
        <v>0.3666666666666667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MII. ELVIRA GOMEZ BARRIENTOS</v>
      </c>
      <c r="C37" s="33"/>
      <c r="D37" s="33"/>
      <c r="E37" s="13"/>
      <c r="F37" s="13"/>
      <c r="G37" s="34" t="s">
        <v>41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49" t="s">
        <v>2</v>
      </c>
      <c r="B6" s="49"/>
      <c r="C6" s="49"/>
      <c r="D6" s="49"/>
      <c r="E6" s="50"/>
      <c r="F6" s="50"/>
      <c r="G6" s="50"/>
      <c r="H6" s="5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>
        <v>4</v>
      </c>
      <c r="C8" s="4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46" t="s">
        <v>7</v>
      </c>
      <c r="J8" s="46"/>
      <c r="K8" s="46"/>
      <c r="L8" s="40" t="str">
        <f>'1'!L8</f>
        <v>FEBRERO-JUNIO 2024</v>
      </c>
      <c r="M8" s="40"/>
      <c r="N8" s="40"/>
    </row>
    <row r="10" spans="1:14" ht="13" x14ac:dyDescent="0.3">
      <c r="A10" s="4" t="s">
        <v>8</v>
      </c>
      <c r="B10" s="40" t="str">
        <f>'1'!B10</f>
        <v>MII. ELVIRA GOMEZ BARRIENTOS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ht="13" x14ac:dyDescent="0.25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ht="14.5" x14ac:dyDescent="0.35">
      <c r="A14" s="31" t="s">
        <v>45</v>
      </c>
      <c r="B14" s="31" t="s">
        <v>46</v>
      </c>
      <c r="C14" s="31" t="s">
        <v>44</v>
      </c>
      <c r="D14" s="31" t="s">
        <v>33</v>
      </c>
      <c r="E14" s="22">
        <v>15</v>
      </c>
      <c r="F14" s="22">
        <v>13</v>
      </c>
      <c r="G14" s="22"/>
      <c r="H14" s="23"/>
      <c r="I14" s="22">
        <f t="shared" ref="I14" si="0">(E14-SUM(F14:G14))-K14</f>
        <v>2</v>
      </c>
      <c r="J14" s="23"/>
      <c r="K14" s="22">
        <v>0</v>
      </c>
      <c r="L14" s="23">
        <f t="shared" ref="L14" si="1">K14/E14</f>
        <v>0</v>
      </c>
      <c r="M14" s="30">
        <v>70</v>
      </c>
      <c r="N14" s="24">
        <v>0.87</v>
      </c>
    </row>
    <row r="15" spans="1:14" s="11" customFormat="1" ht="14.5" x14ac:dyDescent="0.35">
      <c r="A15" s="31"/>
      <c r="B15" s="31"/>
      <c r="C15" s="31"/>
      <c r="D15" s="31"/>
      <c r="E15" s="22"/>
      <c r="F15" s="22"/>
      <c r="G15" s="22"/>
      <c r="H15" s="23"/>
      <c r="I15" s="22"/>
      <c r="J15" s="23"/>
      <c r="K15" s="22"/>
      <c r="L15" s="23"/>
      <c r="M15" s="30"/>
      <c r="N15" s="24"/>
    </row>
    <row r="16" spans="1:14" s="11" customFormat="1" x14ac:dyDescent="0.25">
      <c r="A16" s="22"/>
      <c r="B16" s="22"/>
      <c r="C16" s="22"/>
      <c r="D16" s="22"/>
      <c r="E16" s="22"/>
      <c r="F16" s="22"/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5">
      <c r="A17" s="9"/>
      <c r="B17" s="22"/>
      <c r="C17" s="22"/>
      <c r="D17" s="22"/>
      <c r="E17" s="22"/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9"/>
      <c r="B18" s="22"/>
      <c r="C18" s="22"/>
      <c r="D18" s="22"/>
      <c r="E18" s="22"/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9"/>
      <c r="B19" s="22"/>
      <c r="C19" s="22"/>
      <c r="D19" s="22"/>
      <c r="E19" s="22"/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5">
      <c r="A20" s="9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9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0</v>
      </c>
      <c r="F28" s="17">
        <f>SUM(F16:F27)</f>
        <v>0</v>
      </c>
      <c r="G28" s="17">
        <f>SUM(G16:G27)</f>
        <v>0</v>
      </c>
      <c r="H28" s="18" t="e">
        <f>SUM(F28:G28)/E28</f>
        <v>#DIV/0!</v>
      </c>
      <c r="I28" s="17">
        <f t="shared" ref="I28" si="2">(E28-SUM(F28:G28))-K28</f>
        <v>0</v>
      </c>
      <c r="J28" s="18" t="e">
        <f t="shared" ref="J28" si="3">I28/E28</f>
        <v>#DIV/0!</v>
      </c>
      <c r="K28" s="17">
        <f>SUM(K16:K27)</f>
        <v>0</v>
      </c>
      <c r="L28" s="18" t="e">
        <f t="shared" ref="L28" si="4">K28/E28</f>
        <v>#DIV/0!</v>
      </c>
      <c r="M28" s="17" t="e">
        <f>AVERAGE(M16:M27)</f>
        <v>#DIV/0!</v>
      </c>
      <c r="N28" s="19" t="e">
        <f>AVERAGE(N16:N27)</f>
        <v>#DIV/0!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MII. ELVIRA GOMEZ BARRIENTOS</v>
      </c>
      <c r="C37" s="33"/>
      <c r="D37" s="33"/>
      <c r="E37" s="13"/>
      <c r="F37" s="13"/>
      <c r="G37" s="34" t="s">
        <v>41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" x14ac:dyDescent="0.3">
      <c r="A6" s="49" t="s">
        <v>2</v>
      </c>
      <c r="B6" s="49"/>
      <c r="C6" s="49"/>
      <c r="D6" s="49"/>
      <c r="E6" s="50" t="s">
        <v>38</v>
      </c>
      <c r="F6" s="50"/>
      <c r="G6" s="50"/>
      <c r="H6" s="5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0" t="s">
        <v>29</v>
      </c>
      <c r="C8" s="4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46" t="s">
        <v>7</v>
      </c>
      <c r="J8" s="46"/>
      <c r="K8" s="46"/>
      <c r="L8" s="40" t="str">
        <f>'1'!L8</f>
        <v>FEBRERO-JUNIO 2024</v>
      </c>
      <c r="M8" s="40"/>
      <c r="N8" s="40"/>
    </row>
    <row r="10" spans="1:14" ht="13" x14ac:dyDescent="0.3">
      <c r="A10" s="4" t="s">
        <v>8</v>
      </c>
      <c r="B10" s="40" t="str">
        <f>'1'!B10</f>
        <v>MII. ELVIRA GOMEZ BARRIENTOS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ht="13" x14ac:dyDescent="0.25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ht="14.5" x14ac:dyDescent="0.35">
      <c r="A14" s="26" t="str">
        <f>'4'!A14</f>
        <v>RELACIONES INDUSTRIALES</v>
      </c>
      <c r="B14" s="22" t="s">
        <v>18</v>
      </c>
      <c r="C14" s="22" t="s">
        <v>44</v>
      </c>
      <c r="D14" s="22" t="s">
        <v>33</v>
      </c>
      <c r="E14" s="22">
        <v>15</v>
      </c>
      <c r="F14" s="22">
        <v>6</v>
      </c>
      <c r="G14" s="22">
        <v>7</v>
      </c>
      <c r="H14" s="23"/>
      <c r="I14" s="22">
        <f>(E14-SUM(F14:G14))-K14</f>
        <v>2</v>
      </c>
      <c r="J14" s="23"/>
      <c r="K14" s="22">
        <v>0</v>
      </c>
      <c r="L14" s="23">
        <f>K14/E14</f>
        <v>0</v>
      </c>
      <c r="M14" s="30">
        <v>70</v>
      </c>
      <c r="N14" s="24">
        <v>0.87</v>
      </c>
    </row>
    <row r="15" spans="1:14" s="11" customFormat="1" ht="14.5" x14ac:dyDescent="0.35">
      <c r="A15" s="26"/>
      <c r="B15" s="22"/>
      <c r="C15" s="22"/>
      <c r="D15" s="22"/>
      <c r="E15" s="22"/>
      <c r="F15" s="22"/>
      <c r="G15" s="22"/>
      <c r="H15" s="23"/>
      <c r="I15" s="22"/>
      <c r="J15" s="23"/>
      <c r="K15" s="22"/>
      <c r="L15" s="23"/>
      <c r="M15" s="30"/>
      <c r="N15" s="24"/>
    </row>
    <row r="16" spans="1:14" s="11" customFormat="1" x14ac:dyDescent="0.25">
      <c r="A16" s="26" t="s">
        <v>35</v>
      </c>
      <c r="B16" s="22" t="s">
        <v>34</v>
      </c>
      <c r="C16" s="22"/>
      <c r="D16" s="22">
        <f>'[1]1'!D16</f>
        <v>0</v>
      </c>
      <c r="E16" s="22">
        <f>'[1]1'!E16</f>
        <v>0</v>
      </c>
      <c r="F16" s="22"/>
      <c r="G16" s="22"/>
      <c r="H16" s="23"/>
      <c r="I16" s="22"/>
      <c r="J16" s="23"/>
      <c r="K16" s="22"/>
      <c r="L16" s="23"/>
      <c r="M16" s="22"/>
      <c r="N16" s="24">
        <v>0.85</v>
      </c>
    </row>
    <row r="17" spans="1:14" s="11" customFormat="1" x14ac:dyDescent="0.25">
      <c r="A17" s="26" t="s">
        <v>36</v>
      </c>
      <c r="B17" s="22" t="s">
        <v>34</v>
      </c>
      <c r="C17" s="22" t="str">
        <f>'1'!C17</f>
        <v>601A</v>
      </c>
      <c r="D17" s="22">
        <f>'[1]1'!D17</f>
        <v>0</v>
      </c>
      <c r="E17" s="22">
        <f>'[1]1'!E17</f>
        <v>0</v>
      </c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26" t="s">
        <v>31</v>
      </c>
      <c r="B18" s="22" t="s">
        <v>34</v>
      </c>
      <c r="C18" s="22" t="str">
        <f>'1'!C18</f>
        <v>601B</v>
      </c>
      <c r="D18" s="22">
        <f>'[1]1'!D18</f>
        <v>0</v>
      </c>
      <c r="E18" s="22">
        <f>'[1]1'!E18</f>
        <v>0</v>
      </c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26" t="s">
        <v>31</v>
      </c>
      <c r="B19" s="22" t="s">
        <v>34</v>
      </c>
      <c r="C19" s="22">
        <f>'1'!C19</f>
        <v>0</v>
      </c>
      <c r="D19" s="22">
        <f>'[1]1'!D19</f>
        <v>0</v>
      </c>
      <c r="E19" s="22">
        <f>'[1]1'!E19</f>
        <v>0</v>
      </c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5">
      <c r="A20" s="22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22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6</v>
      </c>
      <c r="G28" s="17">
        <f>SUM(G14:G27)</f>
        <v>7</v>
      </c>
      <c r="H28" s="18">
        <f>SUM(F28:G28)/E28</f>
        <v>0.8666666666666667</v>
      </c>
      <c r="I28" s="17">
        <f t="shared" ref="I28" si="0">(E28-SUM(F28:G28))-K28</f>
        <v>2</v>
      </c>
      <c r="J28" s="18">
        <f t="shared" ref="J28" si="1">I28/E28</f>
        <v>0.13333333333333333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AVERAGE(N14:N26)</f>
        <v>0.86</v>
      </c>
    </row>
    <row r="30" spans="1:14" ht="120" customHeight="1" x14ac:dyDescent="0.25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5">
      <c r="B34" s="39"/>
      <c r="C34" s="39"/>
      <c r="D34" s="39"/>
      <c r="G34" s="40"/>
      <c r="H34" s="40"/>
      <c r="I34" s="40"/>
      <c r="J34" s="40"/>
    </row>
    <row r="35" spans="1:10" hidden="1" x14ac:dyDescent="0.25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MII. ELVIRA GOMEZ BARRIENTOS</v>
      </c>
      <c r="C37" s="33"/>
      <c r="D37" s="33"/>
      <c r="E37" s="13"/>
      <c r="F37" s="13"/>
      <c r="G37" s="34" t="s">
        <v>43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2024-03-07T00:12:41Z</dcterms:modified>
  <cp:category/>
  <cp:contentStatus/>
</cp:coreProperties>
</file>