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54EF1C0E-6E6C-45C8-93E2-653BD03AC09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L17" i="23"/>
  <c r="L18" i="23"/>
  <c r="L19" i="23"/>
  <c r="I15" i="23"/>
  <c r="I16" i="23"/>
  <c r="I17" i="23"/>
  <c r="I18" i="23"/>
  <c r="I19" i="23"/>
  <c r="L15" i="23"/>
  <c r="E16" i="23"/>
  <c r="E17" i="23"/>
  <c r="E18" i="23"/>
  <c r="E19" i="23"/>
  <c r="E14" i="23"/>
  <c r="A16" i="23"/>
  <c r="A17" i="23"/>
  <c r="A18" i="23"/>
  <c r="A19" i="23"/>
  <c r="A14" i="23"/>
  <c r="I18" i="22"/>
  <c r="I14" i="22"/>
  <c r="L14" i="22"/>
  <c r="A19" i="22"/>
  <c r="A15" i="22"/>
  <c r="I15" i="22"/>
  <c r="L15" i="22"/>
  <c r="A16" i="22"/>
  <c r="I16" i="22"/>
  <c r="L16" i="22"/>
  <c r="A17" i="22"/>
  <c r="I17" i="22"/>
  <c r="L17" i="22"/>
  <c r="L18" i="22"/>
  <c r="I19" i="22"/>
  <c r="L19" i="22"/>
  <c r="A21" i="22"/>
  <c r="I21" i="22"/>
  <c r="L21" i="22"/>
  <c r="A22" i="22"/>
  <c r="I22" i="22"/>
  <c r="L22" i="22"/>
  <c r="A23" i="22"/>
  <c r="I23" i="22"/>
  <c r="L23" i="22"/>
  <c r="I18" i="10"/>
  <c r="I15" i="10"/>
  <c r="I16" i="10"/>
  <c r="I17" i="10"/>
  <c r="L18" i="10"/>
  <c r="L17" i="10"/>
  <c r="L16" i="10"/>
  <c r="L14" i="10"/>
  <c r="L15" i="10" l="1"/>
  <c r="N28" i="25"/>
  <c r="A14" i="25"/>
  <c r="L14" i="24"/>
  <c r="I14" i="24"/>
  <c r="A14" i="22"/>
  <c r="I14" i="25" l="1"/>
  <c r="L14" i="25"/>
  <c r="L14" i="23"/>
  <c r="I14" i="23"/>
  <c r="N28" i="22"/>
  <c r="M28" i="22"/>
  <c r="C19" i="25"/>
  <c r="C18" i="25"/>
  <c r="C17" i="25"/>
  <c r="E19" i="25"/>
  <c r="D19" i="25"/>
  <c r="E18" i="25"/>
  <c r="D18" i="25"/>
  <c r="E17" i="25"/>
  <c r="D17" i="25"/>
  <c r="E16" i="25"/>
  <c r="D16" i="25"/>
  <c r="K28" i="10" l="1"/>
  <c r="I14" i="10"/>
  <c r="M28" i="25" l="1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<sst xmlns="http://schemas.openxmlformats.org/spreadsheetml/2006/main" count="249" uniqueCount="58">
  <si>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</si>
  <si>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</si>
  <si>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</si>
  <si>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</si>
  <si>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</si>
  <si>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</si>
  <si>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</si>
  <si>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</si>
  <si>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</si>
  <si>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</si>
  <si>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</si>
  <si>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</si>
  <si>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</si>
  <si>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</si>
  <si>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</si>
  <si>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</si>
  <si>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</si>
  <si>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</si>
  <si>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</si>
  <si>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</si>
  <si>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</si>
  <si>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</si>
  <si>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</si>
  <si>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</si>
  <si>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</si>
  <si>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</si>
  <si>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</si>
  <si>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</si>
  <si>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</si>
  <si>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</si>
  <si>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</si>
  <si>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</si>
  <si>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MII. ELVIRA GOMEZ BARRIENTOS</t>
  </si>
  <si>
    <t>IIND</t>
  </si>
  <si>
    <t>T</t>
  </si>
  <si>
    <t>ADMINISTRACION DE OPERACIONES I</t>
  </si>
  <si>
    <t>GESTION DE LOS SISTEMAS DE CALIDAD</t>
  </si>
  <si>
    <t>INGENIERIA INDUSTRIAL</t>
  </si>
  <si>
    <t>II</t>
  </si>
  <si>
    <t>III</t>
  </si>
  <si>
    <t>INGENIERIA ECONOMICA</t>
  </si>
  <si>
    <t>ING. FLOR LILIANA CHONTAL PELAYO</t>
  </si>
  <si>
    <t>713A</t>
  </si>
  <si>
    <t>RELACIONES INDUSTRIALES</t>
  </si>
  <si>
    <t>V</t>
  </si>
  <si>
    <t>FEBRERO-JUNIO 2024</t>
  </si>
  <si>
    <t>INVESTIGACION DE OPERACIONES I</t>
  </si>
  <si>
    <t>HIGIENE Y SEGURIDAD INDUSTRIAL</t>
  </si>
  <si>
    <t>401A</t>
  </si>
  <si>
    <t>401B</t>
  </si>
  <si>
    <t>601A</t>
  </si>
  <si>
    <t>601B</t>
  </si>
  <si>
    <t>ADMINISTRACION DE OPERACIONES II</t>
  </si>
  <si>
    <t>620a</t>
  </si>
  <si>
    <t>621a</t>
  </si>
  <si>
    <t>622a</t>
  </si>
  <si>
    <t>ING. FLOR ILIANA CHONTAL PELAYO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</si>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</sst>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91" zoomScaleNormal="85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 t="s">
        <v>37</v>
      </c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45" t="s">
        <v>7</v>
      </c>
      <c r="J8" s="45"/>
      <c r="K8" s="45"/>
      <c r="L8" s="39" t="s">
        <v>45</v>
      </c>
      <c r="M8" s="39"/>
      <c r="N8" s="39"/>
    </row>
    <row r="10" spans="1:14" ht="13" x14ac:dyDescent="0.3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14.5" x14ac:dyDescent="0.35">
      <c r="A14" s="8" t="s">
        <v>46</v>
      </c>
      <c r="B14" s="9" t="s">
        <v>21</v>
      </c>
      <c r="C14" s="9" t="s">
        <v>48</v>
      </c>
      <c r="D14" s="9" t="s">
        <v>33</v>
      </c>
      <c r="E14" s="9">
        <v>24</v>
      </c>
      <c r="F14" s="9">
        <v>13</v>
      </c>
      <c r="G14" s="9"/>
      <c r="H14" s="10"/>
      <c r="I14" s="9">
        <f t="shared" ref="I14:I17" si="0">(E14-SUM(F14:G14))-K14</f>
        <v>11</v>
      </c>
      <c r="J14" s="10"/>
      <c r="K14" s="9">
        <v>0</v>
      </c>
      <c r="L14" s="10">
        <f t="shared" ref="L14:L15" si="1">K14/E14</f>
        <v>0</v>
      </c>
      <c r="M14" s="26">
        <v>42.08</v>
      </c>
      <c r="N14" s="15">
        <v>0.54</v>
      </c>
    </row>
    <row r="15" spans="1:14" s="11" customFormat="1" ht="14.5" x14ac:dyDescent="0.35">
      <c r="A15" s="11" t="s">
        <v>47</v>
      </c>
      <c r="B15" s="27" t="s">
        <v>21</v>
      </c>
      <c r="C15" s="28" t="s">
        <v>48</v>
      </c>
      <c r="D15" s="27" t="s">
        <v>33</v>
      </c>
      <c r="E15" s="9">
        <v>30</v>
      </c>
      <c r="F15" s="9">
        <v>16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26">
        <v>42.38</v>
      </c>
      <c r="N15" s="15">
        <v>0.53</v>
      </c>
    </row>
    <row r="16" spans="1:14" s="11" customFormat="1" ht="14.5" x14ac:dyDescent="0.35">
      <c r="A16" s="11" t="s">
        <v>47</v>
      </c>
      <c r="B16" s="9" t="s">
        <v>21</v>
      </c>
      <c r="C16" s="9" t="s">
        <v>49</v>
      </c>
      <c r="D16" s="9" t="s">
        <v>33</v>
      </c>
      <c r="E16" s="9">
        <v>18</v>
      </c>
      <c r="F16" s="9">
        <v>10</v>
      </c>
      <c r="G16" s="9"/>
      <c r="H16" s="10"/>
      <c r="I16" s="9">
        <f t="shared" si="0"/>
        <v>8</v>
      </c>
      <c r="J16" s="10"/>
      <c r="K16" s="9">
        <v>0</v>
      </c>
      <c r="L16" s="10">
        <f t="shared" ref="L16:L17" si="2">K16/E16</f>
        <v>0</v>
      </c>
      <c r="M16" s="26">
        <v>41.73</v>
      </c>
      <c r="N16" s="15">
        <v>0.56000000000000005</v>
      </c>
    </row>
    <row r="17" spans="1:14" s="11" customFormat="1" ht="14.5" x14ac:dyDescent="0.35">
      <c r="A17" s="8" t="s">
        <v>52</v>
      </c>
      <c r="B17" s="9" t="s">
        <v>57</v>
      </c>
      <c r="C17" s="9" t="s">
        <v>50</v>
      </c>
      <c r="D17" s="9" t="s">
        <v>33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2"/>
        <v>0</v>
      </c>
      <c r="M17" s="26"/>
      <c r="N17" s="15"/>
    </row>
    <row r="18" spans="1:14" s="11" customFormat="1" ht="14.5" x14ac:dyDescent="0.35">
      <c r="A18" s="8" t="s">
        <v>40</v>
      </c>
      <c r="B18" s="9" t="s">
        <v>57</v>
      </c>
      <c r="C18" s="9" t="s">
        <v>51</v>
      </c>
      <c r="D18" s="9" t="s">
        <v>33</v>
      </c>
      <c r="E18" s="9">
        <v>13</v>
      </c>
      <c r="F18" s="9"/>
      <c r="G18" s="9"/>
      <c r="H18" s="10"/>
      <c r="I18" s="9">
        <f>(E18-SUM(F18:G18))-K18</f>
        <v>13</v>
      </c>
      <c r="J18" s="10"/>
      <c r="K18" s="9">
        <v>0</v>
      </c>
      <c r="L18" s="10">
        <f t="shared" ref="L18" si="3">K18/E18</f>
        <v>0</v>
      </c>
      <c r="M18" s="26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1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39</v>
      </c>
      <c r="G28" s="17"/>
      <c r="H28" s="18"/>
      <c r="I28" s="17">
        <f t="shared" ref="I28" si="4">(E28-SUM(F28:G28))-K28</f>
        <v>61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42.063333333333333</v>
      </c>
      <c r="N28" s="19">
        <f>AVERAGE(N14:N27)</f>
        <v>0.54333333333333333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56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B18" sqref="B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 t="s">
        <v>37</v>
      </c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FEBRERO-JUNIO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14.5" x14ac:dyDescent="0.35">
      <c r="A14" s="8" t="str">
        <f>'1'!A14</f>
        <v>INVESTIGACION DE OPERACIONES I</v>
      </c>
      <c r="B14" s="9" t="s">
        <v>57</v>
      </c>
      <c r="C14" s="9" t="s">
        <v>48</v>
      </c>
      <c r="D14" s="9" t="s">
        <v>33</v>
      </c>
      <c r="E14" s="9">
        <v>24</v>
      </c>
      <c r="F14" s="9"/>
      <c r="G14" s="9"/>
      <c r="H14" s="10"/>
      <c r="I14" s="9">
        <f t="shared" ref="I14" si="0">(E14-SUM(F14:G14))-K14</f>
        <v>24</v>
      </c>
      <c r="J14" s="10"/>
      <c r="K14" s="9">
        <v>0</v>
      </c>
      <c r="L14" s="10">
        <f t="shared" ref="L14" si="1">K14/E14</f>
        <v>0</v>
      </c>
      <c r="M14" s="26"/>
      <c r="N14" s="15"/>
    </row>
    <row r="15" spans="1:14" s="11" customFormat="1" ht="14.5" x14ac:dyDescent="0.35">
      <c r="A15" s="8" t="str">
        <f>'1'!A15</f>
        <v>HIGIENE Y SEGURIDAD INDUSTRIAL</v>
      </c>
      <c r="B15" s="9" t="s">
        <v>38</v>
      </c>
      <c r="C15" s="9" t="s">
        <v>48</v>
      </c>
      <c r="D15" s="9" t="s">
        <v>33</v>
      </c>
      <c r="E15" s="9">
        <v>30</v>
      </c>
      <c r="F15" s="9">
        <v>17</v>
      </c>
      <c r="G15" s="9"/>
      <c r="H15" s="10"/>
      <c r="I15" s="9">
        <f t="shared" ref="I15:I23" si="2">(E15-SUM(F15:G15))-K15</f>
        <v>13</v>
      </c>
      <c r="J15" s="10"/>
      <c r="K15" s="9">
        <v>0</v>
      </c>
      <c r="L15" s="10">
        <f t="shared" ref="L15:L23" si="3">K15/E15</f>
        <v>0</v>
      </c>
      <c r="M15" s="26">
        <v>44.17</v>
      </c>
      <c r="N15" s="15">
        <v>0.56999999999999995</v>
      </c>
    </row>
    <row r="16" spans="1:14" s="11" customFormat="1" ht="14.5" x14ac:dyDescent="0.35">
      <c r="A16" s="8" t="str">
        <f>'1'!A16</f>
        <v>HIGIENE Y SEGURIDAD INDUSTRIAL</v>
      </c>
      <c r="B16" s="9" t="s">
        <v>38</v>
      </c>
      <c r="C16" s="9" t="s">
        <v>49</v>
      </c>
      <c r="D16" s="9" t="s">
        <v>33</v>
      </c>
      <c r="E16" s="9">
        <v>18</v>
      </c>
      <c r="F16" s="9">
        <v>14</v>
      </c>
      <c r="G16" s="9"/>
      <c r="H16" s="10"/>
      <c r="I16" s="9">
        <f t="shared" si="2"/>
        <v>4</v>
      </c>
      <c r="J16" s="10"/>
      <c r="K16" s="9">
        <v>0</v>
      </c>
      <c r="L16" s="10">
        <f t="shared" si="3"/>
        <v>0</v>
      </c>
      <c r="M16" s="26">
        <v>67.08</v>
      </c>
      <c r="N16" s="15">
        <v>0.74</v>
      </c>
    </row>
    <row r="17" spans="1:14" s="11" customFormat="1" ht="14.5" x14ac:dyDescent="0.35">
      <c r="A17" s="8" t="str">
        <f>'1'!A17</f>
        <v>ADMINISTRACION DE OPERACIONES II</v>
      </c>
      <c r="B17" s="9" t="s">
        <v>21</v>
      </c>
      <c r="C17" s="9" t="s">
        <v>50</v>
      </c>
      <c r="D17" s="9" t="s">
        <v>33</v>
      </c>
      <c r="E17" s="9">
        <v>15</v>
      </c>
      <c r="F17" s="9">
        <v>10</v>
      </c>
      <c r="G17" s="9"/>
      <c r="H17" s="10"/>
      <c r="I17" s="9">
        <f t="shared" si="2"/>
        <v>5</v>
      </c>
      <c r="J17" s="10"/>
      <c r="K17" s="9">
        <v>0</v>
      </c>
      <c r="L17" s="10">
        <f t="shared" si="3"/>
        <v>0</v>
      </c>
      <c r="M17" s="26">
        <v>56.8</v>
      </c>
      <c r="N17" s="15">
        <v>0.67</v>
      </c>
    </row>
    <row r="18" spans="1:14" s="11" customFormat="1" ht="14.5" x14ac:dyDescent="0.35">
      <c r="A18" s="8" t="s">
        <v>52</v>
      </c>
      <c r="B18" s="9" t="s">
        <v>38</v>
      </c>
      <c r="C18" s="9" t="s">
        <v>50</v>
      </c>
      <c r="D18" s="9" t="s">
        <v>33</v>
      </c>
      <c r="E18" s="9">
        <v>15</v>
      </c>
      <c r="F18" s="9">
        <v>13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26">
        <v>76</v>
      </c>
      <c r="N18" s="15">
        <v>0.87</v>
      </c>
    </row>
    <row r="19" spans="1:14" s="11" customFormat="1" ht="14.5" x14ac:dyDescent="0.35">
      <c r="A19" s="8" t="str">
        <f>'1'!A18</f>
        <v>INGENIERIA ECONOMICA</v>
      </c>
      <c r="B19" s="9" t="s">
        <v>21</v>
      </c>
      <c r="C19" s="9" t="s">
        <v>51</v>
      </c>
      <c r="D19" s="9" t="s">
        <v>33</v>
      </c>
      <c r="E19" s="9">
        <v>13</v>
      </c>
      <c r="F19" s="9">
        <v>3</v>
      </c>
      <c r="G19" s="9"/>
      <c r="H19" s="10"/>
      <c r="I19" s="9">
        <f t="shared" si="2"/>
        <v>10</v>
      </c>
      <c r="J19" s="10"/>
      <c r="K19" s="9">
        <v>0</v>
      </c>
      <c r="L19" s="10">
        <f t="shared" si="3"/>
        <v>0</v>
      </c>
      <c r="M19" s="26">
        <v>20.58</v>
      </c>
      <c r="N19" s="15">
        <v>0.23</v>
      </c>
    </row>
    <row r="20" spans="1:14" s="11" customFormat="1" ht="14.5" x14ac:dyDescent="0.3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6"/>
      <c r="N20" s="15"/>
    </row>
    <row r="21" spans="1:14" s="11" customFormat="1" ht="14.5" x14ac:dyDescent="0.35">
      <c r="A21" s="25">
        <f>'1'!A21</f>
        <v>0</v>
      </c>
      <c r="B21" s="22" t="s">
        <v>21</v>
      </c>
      <c r="C21" s="22" t="s">
        <v>53</v>
      </c>
      <c r="D21" s="22" t="s">
        <v>33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4.5" x14ac:dyDescent="0.35">
      <c r="A22" s="25">
        <f>'1'!A22</f>
        <v>0</v>
      </c>
      <c r="B22" s="22" t="s">
        <v>21</v>
      </c>
      <c r="C22" s="22" t="s">
        <v>54</v>
      </c>
      <c r="D22" s="22" t="s">
        <v>33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4.5" x14ac:dyDescent="0.35">
      <c r="A23" s="25">
        <f>'1'!A23</f>
        <v>0</v>
      </c>
      <c r="B23" s="22" t="s">
        <v>21</v>
      </c>
      <c r="C23" s="22" t="s">
        <v>55</v>
      </c>
      <c r="D23" s="22" t="s">
        <v>33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193</v>
      </c>
      <c r="F28" s="17">
        <f>SUM(F14:F27)</f>
        <v>99</v>
      </c>
      <c r="G28" s="17"/>
      <c r="H28" s="18"/>
      <c r="I28" s="17">
        <f t="shared" ref="I28" si="4">(E28-SUM(F28:G28))-K28</f>
        <v>70</v>
      </c>
      <c r="J28" s="18"/>
      <c r="K28" s="17">
        <f>SUM(K14:K27)</f>
        <v>24</v>
      </c>
      <c r="L28" s="18">
        <f t="shared" ref="L28" si="5">K28/E28</f>
        <v>0.12435233160621761</v>
      </c>
      <c r="M28" s="17">
        <f>AVERAGE(M14:M27)</f>
        <v>52.578749999999999</v>
      </c>
      <c r="N28" s="19">
        <f>AVERAGE(N14:N27)</f>
        <v>3.5837500000000002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56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J12" sqref="J12:J1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FEBRERO-JUNIO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14.5" x14ac:dyDescent="0.35">
      <c r="A14" s="51" t="str">
        <f>'2'!A14</f>
        <v>INVESTIGACION DE OPERACIONES I</v>
      </c>
      <c r="B14" s="52" t="s">
        <v>38</v>
      </c>
      <c r="C14" s="52" t="s">
        <v>48</v>
      </c>
      <c r="D14" s="52" t="s">
        <v>33</v>
      </c>
      <c r="E14" s="52">
        <f>'1'!E14</f>
        <v>24</v>
      </c>
      <c r="F14" s="52">
        <v>14</v>
      </c>
      <c r="G14" s="52"/>
      <c r="H14" s="53"/>
      <c r="I14" s="52">
        <f t="shared" ref="I14:I19" si="0">(E14-SUM(F14:G14))-K14</f>
        <v>10</v>
      </c>
      <c r="J14" s="53"/>
      <c r="K14" s="52">
        <v>0</v>
      </c>
      <c r="L14" s="53">
        <f t="shared" ref="L14" si="1">K14/E14</f>
        <v>0</v>
      </c>
      <c r="M14" s="54">
        <v>46.62</v>
      </c>
      <c r="N14" s="55">
        <v>0.57999999999999996</v>
      </c>
    </row>
    <row r="15" spans="1:14" s="11" customFormat="1" ht="14.5" x14ac:dyDescent="0.35">
      <c r="A15" s="51" t="s">
        <v>46</v>
      </c>
      <c r="B15" s="52" t="s">
        <v>39</v>
      </c>
      <c r="C15" s="52" t="s">
        <v>48</v>
      </c>
      <c r="D15" s="52" t="s">
        <v>33</v>
      </c>
      <c r="E15" s="52">
        <v>24</v>
      </c>
      <c r="F15" s="52">
        <v>11</v>
      </c>
      <c r="G15" s="52"/>
      <c r="H15" s="53"/>
      <c r="I15" s="52">
        <f t="shared" si="0"/>
        <v>13</v>
      </c>
      <c r="J15" s="53"/>
      <c r="K15" s="52">
        <v>0</v>
      </c>
      <c r="L15" s="53">
        <f t="shared" ref="L15" si="2">K15/E15</f>
        <v>0</v>
      </c>
      <c r="M15" s="54">
        <v>41.5</v>
      </c>
      <c r="N15" s="55">
        <v>0.46</v>
      </c>
    </row>
    <row r="16" spans="1:14" s="11" customFormat="1" ht="14.5" x14ac:dyDescent="0.35">
      <c r="A16" s="51" t="str">
        <f>'2'!A15</f>
        <v>HIGIENE Y SEGURIDAD INDUSTRIAL</v>
      </c>
      <c r="B16" s="52" t="s">
        <v>39</v>
      </c>
      <c r="C16" s="52" t="s">
        <v>48</v>
      </c>
      <c r="D16" s="52" t="s">
        <v>33</v>
      </c>
      <c r="E16" s="52">
        <f>'1'!E15</f>
        <v>30</v>
      </c>
      <c r="F16" s="52">
        <v>15</v>
      </c>
      <c r="G16" s="52"/>
      <c r="H16" s="53"/>
      <c r="I16" s="52">
        <f t="shared" si="0"/>
        <v>15</v>
      </c>
      <c r="J16" s="53"/>
      <c r="K16" s="52">
        <v>0</v>
      </c>
      <c r="L16" s="53">
        <f>K16/E16</f>
        <v>0</v>
      </c>
      <c r="M16" s="54">
        <v>40</v>
      </c>
      <c r="N16" s="55">
        <v>0.5</v>
      </c>
    </row>
    <row r="17" spans="1:14" s="11" customFormat="1" ht="14.5" x14ac:dyDescent="0.35">
      <c r="A17" s="51" t="str">
        <f>'2'!A16</f>
        <v>HIGIENE Y SEGURIDAD INDUSTRIAL</v>
      </c>
      <c r="B17" s="52" t="s">
        <v>39</v>
      </c>
      <c r="C17" s="52" t="s">
        <v>49</v>
      </c>
      <c r="D17" s="52" t="s">
        <v>33</v>
      </c>
      <c r="E17" s="52">
        <f>'1'!E16</f>
        <v>18</v>
      </c>
      <c r="F17" s="52">
        <v>8</v>
      </c>
      <c r="G17" s="52"/>
      <c r="H17" s="53"/>
      <c r="I17" s="52">
        <f t="shared" si="0"/>
        <v>10</v>
      </c>
      <c r="J17" s="53"/>
      <c r="K17" s="52">
        <v>0</v>
      </c>
      <c r="L17" s="53">
        <f t="shared" ref="L17:L19" si="3">K17/E17</f>
        <v>0</v>
      </c>
      <c r="M17" s="54">
        <v>34.25</v>
      </c>
      <c r="N17" s="55">
        <v>0.44</v>
      </c>
    </row>
    <row r="18" spans="1:14" s="11" customFormat="1" ht="14.5" x14ac:dyDescent="0.35">
      <c r="A18" s="51" t="str">
        <f>'2'!A17</f>
        <v>ADMINISTRACION DE OPERACIONES II</v>
      </c>
      <c r="B18" s="52" t="s">
        <v>39</v>
      </c>
      <c r="C18" s="52" t="s">
        <v>50</v>
      </c>
      <c r="D18" s="52" t="s">
        <v>33</v>
      </c>
      <c r="E18" s="52">
        <f>'1'!E17</f>
        <v>15</v>
      </c>
      <c r="F18" s="52">
        <v>8</v>
      </c>
      <c r="G18" s="52"/>
      <c r="H18" s="53"/>
      <c r="I18" s="52">
        <f t="shared" si="0"/>
        <v>7</v>
      </c>
      <c r="J18" s="53"/>
      <c r="K18" s="52">
        <v>0</v>
      </c>
      <c r="L18" s="53">
        <f t="shared" si="3"/>
        <v>0</v>
      </c>
      <c r="M18" s="54">
        <v>44.33</v>
      </c>
      <c r="N18" s="55">
        <v>0.53</v>
      </c>
    </row>
    <row r="19" spans="1:14" s="11" customFormat="1" ht="14.5" x14ac:dyDescent="0.35">
      <c r="A19" s="51" t="str">
        <f>'2'!A19</f>
        <v>INGENIERIA ECONOMICA</v>
      </c>
      <c r="B19" s="52" t="s">
        <v>38</v>
      </c>
      <c r="C19" s="52" t="s">
        <v>51</v>
      </c>
      <c r="D19" s="52" t="s">
        <v>33</v>
      </c>
      <c r="E19" s="52">
        <f>'1'!E18</f>
        <v>13</v>
      </c>
      <c r="F19" s="52">
        <v>6</v>
      </c>
      <c r="G19" s="52"/>
      <c r="H19" s="53"/>
      <c r="I19" s="52">
        <f t="shared" si="0"/>
        <v>7</v>
      </c>
      <c r="J19" s="53"/>
      <c r="K19" s="52">
        <v>0</v>
      </c>
      <c r="L19" s="53">
        <f t="shared" si="3"/>
        <v>0</v>
      </c>
      <c r="M19" s="54">
        <v>38.85</v>
      </c>
      <c r="N19" s="55">
        <v>0.43</v>
      </c>
    </row>
    <row r="20" spans="1:14" s="11" customFormat="1" x14ac:dyDescent="0.25">
      <c r="A20" s="51"/>
      <c r="B20" s="52"/>
      <c r="C20" s="52"/>
      <c r="D20" s="52"/>
      <c r="E20" s="52"/>
      <c r="F20" s="52"/>
      <c r="G20" s="52"/>
      <c r="H20" s="53"/>
      <c r="I20" s="52"/>
      <c r="J20" s="53"/>
      <c r="K20" s="52"/>
      <c r="L20" s="53"/>
      <c r="M20" s="52"/>
      <c r="N20" s="55"/>
    </row>
    <row r="21" spans="1:14" s="11" customFormat="1" x14ac:dyDescent="0.25">
      <c r="A21" s="5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62</v>
      </c>
      <c r="G28" s="17">
        <f>SUM(G14:G27)</f>
        <v>0</v>
      </c>
      <c r="H28" s="18">
        <f>SUM(F28:G28)/E28</f>
        <v>0.5</v>
      </c>
      <c r="I28" s="17">
        <f t="shared" ref="I28" si="4">(E28-SUM(F28:G28))-K28</f>
        <v>62</v>
      </c>
      <c r="J28" s="18">
        <f t="shared" ref="J28" si="5">I28/E28</f>
        <v>0.5</v>
      </c>
      <c r="K28" s="17">
        <f>SUM(K14:K27)</f>
        <v>0</v>
      </c>
      <c r="L28" s="18">
        <f t="shared" ref="L28" si="6">K28/E28</f>
        <v>0</v>
      </c>
      <c r="M28" s="17">
        <f>AVERAGE(M16:M27)</f>
        <v>39.357500000000002</v>
      </c>
      <c r="N28" s="19">
        <f>AVERAGE(N16:N27)</f>
        <v>0.47499999999999998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56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N37" sqref="N37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/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FEBRERO-JUNIO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14.5" x14ac:dyDescent="0.35">
      <c r="A14" s="30" t="s">
        <v>43</v>
      </c>
      <c r="B14" s="30" t="s">
        <v>44</v>
      </c>
      <c r="C14" s="30" t="s">
        <v>42</v>
      </c>
      <c r="D14" s="30" t="s">
        <v>33</v>
      </c>
      <c r="E14" s="22">
        <v>15</v>
      </c>
      <c r="F14" s="22">
        <v>13</v>
      </c>
      <c r="G14" s="22"/>
      <c r="H14" s="23"/>
      <c r="I14" s="22">
        <f t="shared" ref="I14" si="0">(E14-SUM(F14:G14))-K14</f>
        <v>2</v>
      </c>
      <c r="J14" s="23"/>
      <c r="K14" s="22">
        <v>0</v>
      </c>
      <c r="L14" s="23">
        <f t="shared" ref="L14" si="1">K14/E14</f>
        <v>0</v>
      </c>
      <c r="M14" s="29">
        <v>70</v>
      </c>
      <c r="N14" s="24">
        <v>0.87</v>
      </c>
    </row>
    <row r="15" spans="1:14" s="11" customFormat="1" ht="14.5" x14ac:dyDescent="0.35">
      <c r="A15" s="30"/>
      <c r="B15" s="30"/>
      <c r="C15" s="30"/>
      <c r="D15" s="30"/>
      <c r="E15" s="22"/>
      <c r="F15" s="22"/>
      <c r="G15" s="22"/>
      <c r="H15" s="23"/>
      <c r="I15" s="22"/>
      <c r="J15" s="23"/>
      <c r="K15" s="22"/>
      <c r="L15" s="23"/>
      <c r="M15" s="29"/>
      <c r="N15" s="24"/>
    </row>
    <row r="16" spans="1:14" s="11" customFormat="1" x14ac:dyDescent="0.25">
      <c r="A16" s="22"/>
      <c r="B16" s="22"/>
      <c r="C16" s="22"/>
      <c r="D16" s="22"/>
      <c r="E16" s="22"/>
      <c r="F16" s="22"/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5">
      <c r="A17" s="9"/>
      <c r="B17" s="22"/>
      <c r="C17" s="22"/>
      <c r="D17" s="22"/>
      <c r="E17" s="22"/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9"/>
      <c r="B18" s="22"/>
      <c r="C18" s="22"/>
      <c r="D18" s="22"/>
      <c r="E18" s="22"/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9"/>
      <c r="B19" s="22"/>
      <c r="C19" s="22"/>
      <c r="D19" s="22"/>
      <c r="E19" s="22"/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5">
      <c r="A20" s="9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9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SUM(E16:E27)</f>
        <v>0</v>
      </c>
      <c r="F28" s="17">
        <f>SUM(F16:F27)</f>
        <v>0</v>
      </c>
      <c r="G28" s="17">
        <f>SUM(G16:G27)</f>
        <v>0</v>
      </c>
      <c r="H28" s="18" t="e">
        <f>SUM(F28:G28)/E28</f>
        <v>#DIV/0!</v>
      </c>
      <c r="I28" s="17">
        <f t="shared" ref="I28" si="2">(E28-SUM(F28:G28))-K28</f>
        <v>0</v>
      </c>
      <c r="J28" s="18" t="e">
        <f t="shared" ref="J28" si="3">I28/E28</f>
        <v>#DIV/0!</v>
      </c>
      <c r="K28" s="17">
        <f>SUM(K16:K27)</f>
        <v>0</v>
      </c>
      <c r="L28" s="18" t="e">
        <f t="shared" ref="L28" si="4">K28/E28</f>
        <v>#DIV/0!</v>
      </c>
      <c r="M28" s="17" t="e">
        <f>AVERAGE(M16:M27)</f>
        <v>#DIV/0!</v>
      </c>
      <c r="N28" s="19" t="e">
        <f>AVERAGE(N16:N27)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56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48" t="s">
        <v>2</v>
      </c>
      <c r="B6" s="48"/>
      <c r="C6" s="48"/>
      <c r="D6" s="48"/>
      <c r="E6" s="49" t="s">
        <v>37</v>
      </c>
      <c r="F6" s="49"/>
      <c r="G6" s="49"/>
      <c r="H6" s="4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FEBRERO-JUNIO 2024</v>
      </c>
      <c r="M8" s="39"/>
      <c r="N8" s="39"/>
    </row>
    <row r="10" spans="1:14" ht="13" x14ac:dyDescent="0.3">
      <c r="A10" s="4" t="s">
        <v>8</v>
      </c>
      <c r="B10" s="39" t="str">
        <f>'1'!B10</f>
        <v>MII. ELVIRA GOMEZ BARRIENTOS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14.5" x14ac:dyDescent="0.35">
      <c r="A14" s="25" t="str">
        <f>'4'!A14</f>
        <v>RELACIONES INDUSTRIALES</v>
      </c>
      <c r="B14" s="22" t="s">
        <v>18</v>
      </c>
      <c r="C14" s="22" t="s">
        <v>42</v>
      </c>
      <c r="D14" s="22" t="s">
        <v>33</v>
      </c>
      <c r="E14" s="22">
        <v>15</v>
      </c>
      <c r="F14" s="22">
        <v>6</v>
      </c>
      <c r="G14" s="22">
        <v>7</v>
      </c>
      <c r="H14" s="23"/>
      <c r="I14" s="22">
        <f>(E14-SUM(F14:G14))-K14</f>
        <v>2</v>
      </c>
      <c r="J14" s="23"/>
      <c r="K14" s="22">
        <v>0</v>
      </c>
      <c r="L14" s="23">
        <f>K14/E14</f>
        <v>0</v>
      </c>
      <c r="M14" s="29">
        <v>70</v>
      </c>
      <c r="N14" s="24">
        <v>0.87</v>
      </c>
    </row>
    <row r="15" spans="1:14" s="11" customFormat="1" ht="14.5" x14ac:dyDescent="0.35">
      <c r="A15" s="25"/>
      <c r="B15" s="22"/>
      <c r="C15" s="22"/>
      <c r="D15" s="22"/>
      <c r="E15" s="22"/>
      <c r="F15" s="22"/>
      <c r="G15" s="22"/>
      <c r="H15" s="23"/>
      <c r="I15" s="22"/>
      <c r="J15" s="23"/>
      <c r="K15" s="22"/>
      <c r="L15" s="23"/>
      <c r="M15" s="29"/>
      <c r="N15" s="24"/>
    </row>
    <row r="16" spans="1:14" s="11" customFormat="1" x14ac:dyDescent="0.25">
      <c r="A16" s="25" t="s">
        <v>35</v>
      </c>
      <c r="B16" s="22" t="s">
        <v>34</v>
      </c>
      <c r="C16" s="22"/>
      <c r="D16" s="22">
        <f>'[1]1'!D16</f>
        <v>0</v>
      </c>
      <c r="E16" s="22">
        <f>'[1]1'!E16</f>
        <v>0</v>
      </c>
      <c r="F16" s="22"/>
      <c r="G16" s="22"/>
      <c r="H16" s="23"/>
      <c r="I16" s="22"/>
      <c r="J16" s="23"/>
      <c r="K16" s="22"/>
      <c r="L16" s="23"/>
      <c r="M16" s="22"/>
      <c r="N16" s="24">
        <v>0.85</v>
      </c>
    </row>
    <row r="17" spans="1:14" s="11" customFormat="1" x14ac:dyDescent="0.25">
      <c r="A17" s="25" t="s">
        <v>36</v>
      </c>
      <c r="B17" s="22" t="s">
        <v>34</v>
      </c>
      <c r="C17" s="22" t="str">
        <f>'1'!C17</f>
        <v>601A</v>
      </c>
      <c r="D17" s="22">
        <f>'[1]1'!D17</f>
        <v>0</v>
      </c>
      <c r="E17" s="22">
        <f>'[1]1'!E17</f>
        <v>0</v>
      </c>
      <c r="F17" s="22"/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5">
      <c r="A18" s="25" t="s">
        <v>31</v>
      </c>
      <c r="B18" s="22" t="s">
        <v>34</v>
      </c>
      <c r="C18" s="22" t="str">
        <f>'1'!C18</f>
        <v>601B</v>
      </c>
      <c r="D18" s="22">
        <f>'[1]1'!D18</f>
        <v>0</v>
      </c>
      <c r="E18" s="22">
        <f>'[1]1'!E18</f>
        <v>0</v>
      </c>
      <c r="F18" s="22"/>
      <c r="G18" s="22"/>
      <c r="H18" s="23"/>
      <c r="I18" s="22"/>
      <c r="J18" s="23"/>
      <c r="K18" s="22"/>
      <c r="L18" s="23"/>
      <c r="M18" s="22"/>
      <c r="N18" s="24"/>
    </row>
    <row r="19" spans="1:14" s="11" customFormat="1" x14ac:dyDescent="0.25">
      <c r="A19" s="25" t="s">
        <v>31</v>
      </c>
      <c r="B19" s="22" t="s">
        <v>34</v>
      </c>
      <c r="C19" s="22">
        <f>'1'!C19</f>
        <v>0</v>
      </c>
      <c r="D19" s="22">
        <f>'[1]1'!D19</f>
        <v>0</v>
      </c>
      <c r="E19" s="22">
        <f>'[1]1'!E19</f>
        <v>0</v>
      </c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5">
      <c r="A20" s="22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5">
      <c r="A21" s="22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5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6</v>
      </c>
      <c r="G28" s="17">
        <f>SUM(G14:G27)</f>
        <v>7</v>
      </c>
      <c r="H28" s="18">
        <f>SUM(F28:G28)/E28</f>
        <v>0.8666666666666667</v>
      </c>
      <c r="I28" s="17">
        <f t="shared" ref="I28" si="0">(E28-SUM(F28:G28))-K28</f>
        <v>2</v>
      </c>
      <c r="J28" s="18">
        <f t="shared" ref="J28" si="1">I28/E28</f>
        <v>0.13333333333333333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AVERAGE(N14:N26)</f>
        <v>0.86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MII. ELVIRA GOMEZ BARRIENTOS</v>
      </c>
      <c r="C37" s="32"/>
      <c r="D37" s="32"/>
      <c r="E37" s="13"/>
      <c r="F37" s="13"/>
      <c r="G37" s="33" t="s">
        <v>41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2024-05-23T03:18:40Z</dcterms:modified>
  <cp:category/>
  <cp:contentStatus/>
</cp:coreProperties>
</file>