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\Desktop\ITSSAT FEBRERO 2024\"/>
    </mc:Choice>
  </mc:AlternateContent>
  <bookViews>
    <workbookView xWindow="0" yWindow="0" windowWidth="19200" windowHeight="8094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2" i="24" l="1"/>
  <c r="L21" i="24"/>
  <c r="L20" i="24" l="1"/>
  <c r="I19" i="24"/>
  <c r="L19" i="24"/>
  <c r="N28" i="25" l="1"/>
  <c r="M28" i="25"/>
  <c r="K28" i="25"/>
  <c r="G28" i="25"/>
  <c r="F28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I16" i="25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I18" i="24"/>
  <c r="D18" i="24"/>
  <c r="I17" i="24"/>
  <c r="I16" i="24"/>
  <c r="D16" i="24"/>
  <c r="I15" i="24"/>
  <c r="D15" i="24"/>
  <c r="E14" i="24"/>
  <c r="I14" i="24" s="1"/>
  <c r="D14" i="24"/>
  <c r="C14" i="24"/>
  <c r="B10" i="24"/>
  <c r="B37" i="24" s="1"/>
  <c r="L8" i="24"/>
  <c r="H8" i="24"/>
  <c r="E8" i="24"/>
  <c r="N28" i="23"/>
  <c r="M28" i="23"/>
  <c r="K28" i="23"/>
  <c r="G28" i="23"/>
  <c r="F28" i="23"/>
  <c r="E18" i="23"/>
  <c r="I18" i="23" s="1"/>
  <c r="D18" i="23"/>
  <c r="C18" i="23"/>
  <c r="A18" i="23"/>
  <c r="E17" i="23"/>
  <c r="I17" i="23" s="1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L16" i="22" s="1"/>
  <c r="A17" i="22"/>
  <c r="C17" i="22"/>
  <c r="D17" i="22"/>
  <c r="E17" i="22"/>
  <c r="I17" i="22" s="1"/>
  <c r="A18" i="22"/>
  <c r="C18" i="22"/>
  <c r="D18" i="22"/>
  <c r="E18" i="22"/>
  <c r="L18" i="22" s="1"/>
  <c r="C14" i="22"/>
  <c r="D14" i="22"/>
  <c r="E14" i="22"/>
  <c r="A14" i="22"/>
  <c r="B10" i="22"/>
  <c r="B37" i="22" s="1"/>
  <c r="L8" i="22"/>
  <c r="H8" i="22"/>
  <c r="E8" i="22"/>
  <c r="N28" i="22"/>
  <c r="M28" i="22"/>
  <c r="F28" i="22"/>
  <c r="L17" i="22"/>
  <c r="I16" i="22"/>
  <c r="L15" i="22"/>
  <c r="I15" i="22"/>
  <c r="N28" i="10"/>
  <c r="M28" i="10"/>
  <c r="K28" i="10"/>
  <c r="F28" i="10"/>
  <c r="E28" i="10"/>
  <c r="L17" i="10"/>
  <c r="I17" i="10"/>
  <c r="L16" i="10"/>
  <c r="I16" i="10"/>
  <c r="L15" i="10"/>
  <c r="I15" i="10"/>
  <c r="L14" i="10"/>
  <c r="I14" i="10"/>
  <c r="I14" i="22" l="1"/>
  <c r="L14" i="25"/>
  <c r="L15" i="25"/>
  <c r="L16" i="25"/>
  <c r="L17" i="25"/>
  <c r="L18" i="25"/>
  <c r="H14" i="25"/>
  <c r="H15" i="25"/>
  <c r="H16" i="25"/>
  <c r="H17" i="25"/>
  <c r="H18" i="25"/>
  <c r="E28" i="25"/>
  <c r="L14" i="24"/>
  <c r="L15" i="24"/>
  <c r="L16" i="24"/>
  <c r="L17" i="24"/>
  <c r="L18" i="24"/>
  <c r="E28" i="24"/>
  <c r="L14" i="23"/>
  <c r="L15" i="23"/>
  <c r="L16" i="23"/>
  <c r="L17" i="23"/>
  <c r="L18" i="23"/>
  <c r="E28" i="23"/>
  <c r="I18" i="22"/>
  <c r="L14" i="22"/>
  <c r="E28" i="22"/>
  <c r="I28" i="10"/>
  <c r="L28" i="10"/>
  <c r="I28" i="25" l="1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<sst xmlns="http://schemas.openxmlformats.org/spreadsheetml/2006/main" count="219" uniqueCount="59">
  <si>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</si>
  <si>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</si>
  <si>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</si>
  <si>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</si>
  <si>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</si>
  <si>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</si>
  <si>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</si>
  <si>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</si>
  <si>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</si>
  <si>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</si>
  <si>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</si>
  <si>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</si>
  <si>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</si>
  <si>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</si>
  <si>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</si>
  <si>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</si>
  <si>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</si>
  <si>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</si>
  <si>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</si>
  <si>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</si>
  <si>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</si>
  <si>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</si>
  <si>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</si>
  <si>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</si>
  <si>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</si>
  <si>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</si>
  <si>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</si>
  <si>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</si>
  <si>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</si>
  <si>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</si>
  <si>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</si>
  <si>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DLA</t>
  </si>
  <si>
    <t xml:space="preserve">LICENCIATURA EN ADMINISTRACION </t>
  </si>
  <si>
    <t>LICENCIATURA EN ADMINISTRACION</t>
  </si>
  <si>
    <t>105 B</t>
  </si>
  <si>
    <t>M.C.A FRANCISCO TOTO MACHUCHO</t>
  </si>
  <si>
    <t>M.C.A. FRANCISCO TOTO MACHUCHO</t>
  </si>
  <si>
    <t>II</t>
  </si>
  <si>
    <t>III</t>
  </si>
  <si>
    <t>IV</t>
  </si>
  <si>
    <t>V</t>
  </si>
  <si>
    <t>CONTABILIDAD GENERAL</t>
  </si>
  <si>
    <t>CONTABILIDAD FINANCIERA</t>
  </si>
  <si>
    <t>ADMINISTRACIÓN FINANCIERA 1</t>
  </si>
  <si>
    <t>105 A</t>
  </si>
  <si>
    <t>105 C</t>
  </si>
  <si>
    <t>110 A</t>
  </si>
  <si>
    <t>505 A</t>
  </si>
  <si>
    <t>DII</t>
  </si>
  <si>
    <t>FEBRERO-JUNIO 2024</t>
  </si>
  <si>
    <t>COSTOS DE MANUFACTURA</t>
  </si>
  <si>
    <t>205 A</t>
  </si>
  <si>
    <t>COSTOS DE  MANUFACTURA</t>
  </si>
  <si>
    <t>205 B</t>
  </si>
  <si>
    <t>COSTOS EMPRESARIALES</t>
  </si>
  <si>
    <t>210 A</t>
  </si>
  <si>
    <t>GESTIÓN DE LA RETRIBUCIÓN</t>
  </si>
  <si>
    <t>605 C</t>
  </si>
  <si>
    <t>L.A.E. RENATA RAMOS MORENO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</si>
</sst>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3</xdr:col>
      <xdr:colOff>1708420</xdr:colOff>
      <xdr:row>43</xdr:row>
      <xdr:rowOff>32831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2649" y="7267372"/>
          <a:ext cx="2762250" cy="2343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4</xdr:col>
      <xdr:colOff>435909</xdr:colOff>
      <xdr:row>43</xdr:row>
      <xdr:rowOff>39220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2506" y="7265894"/>
          <a:ext cx="2762250" cy="23431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4</xdr:col>
      <xdr:colOff>435909</xdr:colOff>
      <xdr:row>43</xdr:row>
      <xdr:rowOff>39220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2506" y="7265894"/>
          <a:ext cx="2762250" cy="23431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4</xdr:col>
      <xdr:colOff>435909</xdr:colOff>
      <xdr:row>43</xdr:row>
      <xdr:rowOff>39220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2506" y="7265894"/>
          <a:ext cx="2762250" cy="23431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4</xdr:col>
      <xdr:colOff>435909</xdr:colOff>
      <xdr:row>43</xdr:row>
      <xdr:rowOff>39220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2506" y="7265894"/>
          <a:ext cx="2762250" cy="2343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B25" zoomScale="94" zoomScaleNormal="94" zoomScaleSheetLayoutView="100" workbookViewId="0">
      <selection activeCell="H42" sqref="H42"/>
    </sheetView>
  </sheetViews>
  <sheetFormatPr baseColWidth="10" defaultColWidth="11.41796875" defaultRowHeight="12.3" x14ac:dyDescent="0.4"/>
  <cols>
    <col min="1" max="1" width="38.578125" style="1" bestFit="1" customWidth="1"/>
    <col min="2" max="3" width="7.26171875" style="1" customWidth="1"/>
    <col min="4" max="4" width="25.83984375" style="1" customWidth="1"/>
    <col min="5" max="5" width="9.41796875" style="1" customWidth="1"/>
    <col min="6" max="6" width="8.68359375" style="1" customWidth="1"/>
    <col min="7" max="10" width="11.26171875" style="1" customWidth="1"/>
    <col min="11" max="12" width="7.578125" style="1" customWidth="1"/>
    <col min="13" max="16384" width="11.41796875" style="1"/>
  </cols>
  <sheetData>
    <row r="1" spans="1:14" ht="62.25" customHeight="1" x14ac:dyDescent="0.4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4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4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4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4">
      <c r="A8" s="4" t="s">
        <v>3</v>
      </c>
      <c r="B8" s="29" t="s">
        <v>4</v>
      </c>
      <c r="C8" s="29"/>
      <c r="D8" s="14" t="s">
        <v>5</v>
      </c>
      <c r="E8" s="5">
        <v>4</v>
      </c>
      <c r="G8" s="4" t="s">
        <v>6</v>
      </c>
      <c r="H8" s="5">
        <v>3</v>
      </c>
      <c r="I8" s="35" t="s">
        <v>7</v>
      </c>
      <c r="J8" s="35"/>
      <c r="K8" s="35"/>
      <c r="L8" s="29" t="s">
        <v>49</v>
      </c>
      <c r="M8" s="29"/>
      <c r="N8" s="29"/>
    </row>
    <row r="10" spans="1:14" x14ac:dyDescent="0.4">
      <c r="A10" s="4" t="s">
        <v>8</v>
      </c>
      <c r="B10" s="29" t="s">
        <v>36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2.6" thickBot="1" x14ac:dyDescent="0.4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4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4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4">
      <c r="A14" s="8" t="s">
        <v>50</v>
      </c>
      <c r="B14" s="9">
        <v>1</v>
      </c>
      <c r="C14" s="9" t="s">
        <v>51</v>
      </c>
      <c r="D14" s="9" t="s">
        <v>31</v>
      </c>
      <c r="E14" s="9">
        <v>21</v>
      </c>
      <c r="F14" s="9">
        <v>14</v>
      </c>
      <c r="G14" s="9"/>
      <c r="H14" s="10"/>
      <c r="I14" s="9">
        <f t="shared" ref="I14:I28" si="0">(E14-SUM(F14:G14))-K14</f>
        <v>7</v>
      </c>
      <c r="J14" s="10"/>
      <c r="K14" s="9">
        <v>0</v>
      </c>
      <c r="L14" s="10">
        <f t="shared" ref="L14:L28" si="1">K14/E14</f>
        <v>0</v>
      </c>
      <c r="M14" s="9">
        <v>47</v>
      </c>
      <c r="N14" s="15">
        <v>0.67</v>
      </c>
    </row>
    <row r="15" spans="1:14" s="11" customFormat="1" x14ac:dyDescent="0.4">
      <c r="A15" s="8" t="s">
        <v>52</v>
      </c>
      <c r="B15" s="9">
        <v>1</v>
      </c>
      <c r="C15" s="9" t="s">
        <v>53</v>
      </c>
      <c r="D15" s="9" t="s">
        <v>31</v>
      </c>
      <c r="E15" s="9">
        <v>24</v>
      </c>
      <c r="F15" s="9">
        <v>9</v>
      </c>
      <c r="G15" s="9"/>
      <c r="H15" s="10"/>
      <c r="I15" s="9">
        <f t="shared" si="0"/>
        <v>15</v>
      </c>
      <c r="J15" s="10"/>
      <c r="K15" s="9">
        <v>0</v>
      </c>
      <c r="L15" s="10">
        <f t="shared" si="1"/>
        <v>0</v>
      </c>
      <c r="M15" s="9">
        <v>26</v>
      </c>
      <c r="N15" s="15">
        <v>0.38</v>
      </c>
    </row>
    <row r="16" spans="1:14" s="11" customFormat="1" x14ac:dyDescent="0.4">
      <c r="A16" s="8" t="s">
        <v>54</v>
      </c>
      <c r="B16" s="9">
        <v>1</v>
      </c>
      <c r="C16" s="9" t="s">
        <v>55</v>
      </c>
      <c r="D16" s="9" t="s">
        <v>48</v>
      </c>
      <c r="E16" s="9">
        <v>29</v>
      </c>
      <c r="F16" s="9">
        <v>9</v>
      </c>
      <c r="G16" s="9"/>
      <c r="H16" s="10"/>
      <c r="I16" s="9">
        <f t="shared" si="0"/>
        <v>20</v>
      </c>
      <c r="J16" s="10"/>
      <c r="K16" s="9">
        <v>0</v>
      </c>
      <c r="L16" s="10">
        <f t="shared" si="1"/>
        <v>0</v>
      </c>
      <c r="M16" s="9">
        <v>24</v>
      </c>
      <c r="N16" s="15">
        <v>0.31</v>
      </c>
    </row>
    <row r="17" spans="1:14" s="11" customFormat="1" x14ac:dyDescent="0.4">
      <c r="A17" s="8" t="s">
        <v>56</v>
      </c>
      <c r="B17" s="9">
        <v>1</v>
      </c>
      <c r="C17" s="9" t="s">
        <v>57</v>
      </c>
      <c r="D17" s="9" t="s">
        <v>31</v>
      </c>
      <c r="E17" s="9">
        <v>17</v>
      </c>
      <c r="F17" s="9">
        <v>14</v>
      </c>
      <c r="G17" s="9"/>
      <c r="H17" s="10"/>
      <c r="I17" s="9">
        <f t="shared" si="0"/>
        <v>3</v>
      </c>
      <c r="J17" s="10"/>
      <c r="K17" s="9">
        <v>0</v>
      </c>
      <c r="L17" s="10">
        <f t="shared" si="1"/>
        <v>0</v>
      </c>
      <c r="M17" s="9">
        <v>65</v>
      </c>
      <c r="N17" s="15">
        <v>0.82</v>
      </c>
    </row>
    <row r="18" spans="1:14" s="11" customFormat="1" x14ac:dyDescent="0.4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4">
      <c r="A19" s="21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4">
      <c r="A20" s="21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4">
      <c r="A21" s="21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4">
      <c r="A22" s="21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4">
      <c r="A23" s="21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4">
      <c r="A24" s="21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4">
      <c r="A25" s="21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4">
      <c r="A26" s="21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4">
      <c r="A27" s="21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2.6" thickBot="1" x14ac:dyDescent="0.4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91</v>
      </c>
      <c r="F28" s="17">
        <f>SUM(F14:F27)</f>
        <v>46</v>
      </c>
      <c r="G28" s="17"/>
      <c r="H28" s="18"/>
      <c r="I28" s="17">
        <f t="shared" si="0"/>
        <v>45</v>
      </c>
      <c r="J28" s="18"/>
      <c r="K28" s="17">
        <f>SUM(K14:K27)</f>
        <v>0</v>
      </c>
      <c r="L28" s="18">
        <f t="shared" si="1"/>
        <v>0</v>
      </c>
      <c r="M28" s="17">
        <f>AVERAGE(M14:M27)</f>
        <v>40.5</v>
      </c>
      <c r="N28" s="19">
        <f>AVERAGE(N14:N27)</f>
        <v>0.54500000000000004</v>
      </c>
    </row>
    <row r="30" spans="1:14" ht="120" customHeight="1" x14ac:dyDescent="0.4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4">
      <c r="A32" s="12"/>
    </row>
    <row r="33" spans="1:10" x14ac:dyDescent="0.4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4">
      <c r="B34" s="28"/>
      <c r="C34" s="28"/>
      <c r="D34" s="28"/>
      <c r="G34" s="29"/>
      <c r="H34" s="29"/>
      <c r="I34" s="29"/>
      <c r="J34" s="29"/>
    </row>
    <row r="35" spans="1:10" hidden="1" x14ac:dyDescent="0.4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4"/>
    <row r="37" spans="1:10" ht="45" customHeight="1" x14ac:dyDescent="0.4">
      <c r="B37" s="23" t="s">
        <v>35</v>
      </c>
      <c r="C37" s="23"/>
      <c r="D37" s="23"/>
      <c r="E37" s="13"/>
      <c r="F37" s="13"/>
      <c r="G37" s="23" t="s">
        <v>58</v>
      </c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2" zoomScale="85" zoomScaleNormal="85" zoomScaleSheetLayoutView="100" workbookViewId="0">
      <selection activeCell="N24" sqref="N24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5.578125" style="1" bestFit="1" customWidth="1"/>
    <col min="4" max="4" width="21.83984375" style="1" customWidth="1"/>
    <col min="5" max="5" width="9.41796875" style="1" customWidth="1"/>
    <col min="6" max="12" width="7.578125" style="1" customWidth="1"/>
    <col min="13" max="16384" width="11.41796875" style="1"/>
  </cols>
  <sheetData>
    <row r="1" spans="1:14" ht="62.25" customHeight="1" x14ac:dyDescent="0.4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4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4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4">
      <c r="A6" s="38" t="s">
        <v>2</v>
      </c>
      <c r="B6" s="38"/>
      <c r="C6" s="38"/>
      <c r="D6" s="38"/>
      <c r="E6" s="39" t="s">
        <v>33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55000000000000004">
      <c r="A8" s="4" t="s">
        <v>3</v>
      </c>
      <c r="B8" s="29">
        <v>2</v>
      </c>
      <c r="C8" s="29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FEBRERO-JUNIO 2024</v>
      </c>
      <c r="M8" s="29"/>
      <c r="N8" s="29"/>
    </row>
    <row r="10" spans="1:14" x14ac:dyDescent="0.4">
      <c r="A10" s="4" t="s">
        <v>8</v>
      </c>
      <c r="B10" s="29" t="str">
        <f>'1'!B10</f>
        <v>M.C.A. FRANCISCO TOTO MACHUCHO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2.6" thickBot="1" x14ac:dyDescent="0.4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4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4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4">
      <c r="A14" s="9" t="str">
        <f>'1'!A14</f>
        <v>COSTOS DE MANUFACTURA</v>
      </c>
      <c r="B14" s="9" t="s">
        <v>37</v>
      </c>
      <c r="C14" s="9" t="str">
        <f>'1'!C14</f>
        <v>205 A</v>
      </c>
      <c r="D14" s="9" t="str">
        <f>'1'!D14</f>
        <v>DLA</v>
      </c>
      <c r="E14" s="9">
        <f>'1'!E14</f>
        <v>21</v>
      </c>
      <c r="F14" s="9">
        <v>18</v>
      </c>
      <c r="G14" s="9"/>
      <c r="H14" s="10"/>
      <c r="I14" s="9">
        <f t="shared" ref="I14:I28" si="0">(E14-SUM(F14:G14))-K14</f>
        <v>3</v>
      </c>
      <c r="J14" s="10"/>
      <c r="K14" s="9"/>
      <c r="L14" s="10">
        <f t="shared" ref="L14:L28" si="1">K14/E14</f>
        <v>0</v>
      </c>
      <c r="M14" s="9">
        <v>86</v>
      </c>
      <c r="N14" s="15">
        <v>0.85</v>
      </c>
    </row>
    <row r="15" spans="1:14" s="11" customFormat="1" x14ac:dyDescent="0.4">
      <c r="A15" s="9" t="s">
        <v>41</v>
      </c>
      <c r="B15" s="9" t="s">
        <v>37</v>
      </c>
      <c r="C15" s="9" t="s">
        <v>34</v>
      </c>
      <c r="D15" s="9" t="s">
        <v>31</v>
      </c>
      <c r="E15" s="9">
        <v>30</v>
      </c>
      <c r="F15" s="9">
        <v>27</v>
      </c>
      <c r="G15" s="9"/>
      <c r="H15" s="10"/>
      <c r="I15" s="9">
        <f t="shared" si="0"/>
        <v>3</v>
      </c>
      <c r="J15" s="10"/>
      <c r="K15" s="9"/>
      <c r="L15" s="10">
        <f t="shared" si="1"/>
        <v>0</v>
      </c>
      <c r="M15" s="9">
        <v>82</v>
      </c>
      <c r="N15" s="15">
        <v>0.9</v>
      </c>
    </row>
    <row r="16" spans="1:14" s="11" customFormat="1" x14ac:dyDescent="0.4">
      <c r="A16" s="9" t="str">
        <f>'1'!A16</f>
        <v>COSTOS EMPRESARIALES</v>
      </c>
      <c r="B16" s="9" t="s">
        <v>37</v>
      </c>
      <c r="C16" s="9" t="str">
        <f>'1'!C16</f>
        <v>210 A</v>
      </c>
      <c r="D16" s="9" t="str">
        <f>'1'!D16</f>
        <v>DII</v>
      </c>
      <c r="E16" s="9">
        <f>'1'!E16</f>
        <v>29</v>
      </c>
      <c r="F16" s="9">
        <v>17</v>
      </c>
      <c r="G16" s="9"/>
      <c r="H16" s="10"/>
      <c r="I16" s="9">
        <f t="shared" si="0"/>
        <v>12</v>
      </c>
      <c r="J16" s="10"/>
      <c r="K16" s="9"/>
      <c r="L16" s="10">
        <f t="shared" si="1"/>
        <v>0</v>
      </c>
      <c r="M16" s="9">
        <v>67</v>
      </c>
      <c r="N16" s="15">
        <v>0.71</v>
      </c>
    </row>
    <row r="17" spans="1:14" s="11" customFormat="1" x14ac:dyDescent="0.4">
      <c r="A17" s="9" t="str">
        <f>'1'!A17</f>
        <v>GESTIÓN DE LA RETRIBUCIÓN</v>
      </c>
      <c r="B17" s="9" t="s">
        <v>37</v>
      </c>
      <c r="C17" s="9" t="str">
        <f>'1'!C17</f>
        <v>605 C</v>
      </c>
      <c r="D17" s="9" t="str">
        <f>'1'!D17</f>
        <v>DLA</v>
      </c>
      <c r="E17" s="9">
        <f>'1'!E17</f>
        <v>17</v>
      </c>
      <c r="F17" s="9">
        <v>25</v>
      </c>
      <c r="G17" s="9"/>
      <c r="H17" s="10"/>
      <c r="I17" s="9">
        <f t="shared" si="0"/>
        <v>-8</v>
      </c>
      <c r="J17" s="10"/>
      <c r="K17" s="9"/>
      <c r="L17" s="10">
        <f t="shared" si="1"/>
        <v>0</v>
      </c>
      <c r="M17" s="9">
        <v>59</v>
      </c>
      <c r="N17" s="15">
        <v>0.69</v>
      </c>
    </row>
    <row r="18" spans="1:14" s="11" customFormat="1" x14ac:dyDescent="0.4">
      <c r="A18" s="9">
        <f>'1'!A18</f>
        <v>0</v>
      </c>
      <c r="B18" s="9" t="s">
        <v>37</v>
      </c>
      <c r="C18" s="9">
        <f>'1'!C18</f>
        <v>0</v>
      </c>
      <c r="D18" s="9">
        <f>'1'!D18</f>
        <v>0</v>
      </c>
      <c r="E18" s="9">
        <f>'1'!E18</f>
        <v>0</v>
      </c>
      <c r="F18" s="9">
        <v>20</v>
      </c>
      <c r="G18" s="9"/>
      <c r="H18" s="10"/>
      <c r="I18" s="9">
        <f t="shared" si="0"/>
        <v>-20</v>
      </c>
      <c r="J18" s="10"/>
      <c r="K18" s="9"/>
      <c r="L18" s="10" t="e">
        <f t="shared" si="1"/>
        <v>#DIV/0!</v>
      </c>
      <c r="M18" s="9">
        <v>67</v>
      </c>
      <c r="N18" s="15">
        <v>0.69</v>
      </c>
    </row>
    <row r="19" spans="1:14" s="11" customFormat="1" x14ac:dyDescent="0.4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4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4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4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4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4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4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4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4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2.6" thickBot="1" x14ac:dyDescent="0.4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97</v>
      </c>
      <c r="F28" s="17">
        <f>SUM(F14:F27)</f>
        <v>107</v>
      </c>
      <c r="G28" s="17"/>
      <c r="H28" s="18"/>
      <c r="I28" s="17">
        <f t="shared" si="0"/>
        <v>-10</v>
      </c>
      <c r="J28" s="18"/>
      <c r="K28" s="17"/>
      <c r="L28" s="18">
        <f t="shared" si="1"/>
        <v>0</v>
      </c>
      <c r="M28" s="17">
        <f>AVERAGE(M14:M27)</f>
        <v>72.2</v>
      </c>
      <c r="N28" s="19">
        <f>AVERAGE(N14:N27)</f>
        <v>0.76800000000000002</v>
      </c>
    </row>
    <row r="30" spans="1:14" ht="120" customHeight="1" x14ac:dyDescent="0.4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4">
      <c r="A32" s="12"/>
    </row>
    <row r="33" spans="1:10" x14ac:dyDescent="0.4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4">
      <c r="B34" s="28"/>
      <c r="C34" s="28"/>
      <c r="D34" s="28"/>
      <c r="G34" s="29"/>
      <c r="H34" s="29"/>
      <c r="I34" s="29"/>
      <c r="J34" s="29"/>
    </row>
    <row r="35" spans="1:10" hidden="1" x14ac:dyDescent="0.4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4"/>
    <row r="37" spans="1:10" ht="45" customHeight="1" x14ac:dyDescent="0.4">
      <c r="B37" s="23" t="str">
        <f>B10</f>
        <v>M.C.A. FRANCISCO TOTO MACHUCHO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P20" sqref="P20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5.578125" style="1" bestFit="1" customWidth="1"/>
    <col min="4" max="4" width="21.83984375" style="1" customWidth="1"/>
    <col min="5" max="5" width="9.41796875" style="1" customWidth="1"/>
    <col min="6" max="12" width="7.578125" style="1" customWidth="1"/>
    <col min="13" max="16384" width="11.41796875" style="1"/>
  </cols>
  <sheetData>
    <row r="1" spans="1:14" ht="62.25" customHeight="1" x14ac:dyDescent="0.4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4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4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4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55000000000000004">
      <c r="A8" s="4" t="s">
        <v>3</v>
      </c>
      <c r="B8" s="29">
        <v>3</v>
      </c>
      <c r="C8" s="29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FEBRERO-JUNIO 2024</v>
      </c>
      <c r="M8" s="29"/>
      <c r="N8" s="29"/>
    </row>
    <row r="10" spans="1:14" x14ac:dyDescent="0.4">
      <c r="A10" s="4" t="s">
        <v>8</v>
      </c>
      <c r="B10" s="29" t="str">
        <f>'1'!B10</f>
        <v>M.C.A. FRANCISCO TOTO MACHUCHO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2.6" thickBot="1" x14ac:dyDescent="0.4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4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4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4">
      <c r="A14" s="9" t="str">
        <f>'1'!A14</f>
        <v>COSTOS DE MANUFACTURA</v>
      </c>
      <c r="B14" s="9" t="s">
        <v>38</v>
      </c>
      <c r="C14" s="9" t="str">
        <f>'1'!C14</f>
        <v>205 A</v>
      </c>
      <c r="D14" s="9" t="str">
        <f>'1'!D14</f>
        <v>DLA</v>
      </c>
      <c r="E14" s="9">
        <f>'1'!E14</f>
        <v>21</v>
      </c>
      <c r="F14" s="9">
        <v>17</v>
      </c>
      <c r="G14" s="9"/>
      <c r="H14" s="10"/>
      <c r="I14" s="9">
        <f t="shared" ref="I14:I28" si="0">(E14-SUM(F14:G14))-K14</f>
        <v>4</v>
      </c>
      <c r="J14" s="10"/>
      <c r="K14" s="9">
        <v>0</v>
      </c>
      <c r="L14" s="10">
        <f t="shared" ref="L14:L28" si="1">K14/E14</f>
        <v>0</v>
      </c>
      <c r="M14" s="9">
        <v>63</v>
      </c>
      <c r="N14" s="15">
        <v>0.85</v>
      </c>
    </row>
    <row r="15" spans="1:14" s="11" customFormat="1" x14ac:dyDescent="0.4">
      <c r="A15" s="9" t="str">
        <f>'1'!A15</f>
        <v>COSTOS DE  MANUFACTURA</v>
      </c>
      <c r="B15" s="9" t="s">
        <v>38</v>
      </c>
      <c r="C15" s="9" t="str">
        <f>'1'!C15</f>
        <v>205 B</v>
      </c>
      <c r="D15" s="9" t="str">
        <f>'1'!D15</f>
        <v>DLA</v>
      </c>
      <c r="E15" s="9">
        <f>'1'!E15</f>
        <v>24</v>
      </c>
      <c r="F15" s="9">
        <v>23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55</v>
      </c>
      <c r="N15" s="15">
        <v>0.73</v>
      </c>
    </row>
    <row r="16" spans="1:14" s="11" customFormat="1" x14ac:dyDescent="0.4">
      <c r="A16" s="9" t="str">
        <f>'1'!A16</f>
        <v>COSTOS EMPRESARIALES</v>
      </c>
      <c r="B16" s="9" t="s">
        <v>38</v>
      </c>
      <c r="C16" s="9" t="str">
        <f>'1'!C16</f>
        <v>210 A</v>
      </c>
      <c r="D16" s="9" t="str">
        <f>'1'!D16</f>
        <v>DII</v>
      </c>
      <c r="E16" s="9">
        <f>'1'!E16</f>
        <v>29</v>
      </c>
      <c r="F16" s="9">
        <v>18</v>
      </c>
      <c r="G16" s="9"/>
      <c r="H16" s="10"/>
      <c r="I16" s="9">
        <f t="shared" si="0"/>
        <v>11</v>
      </c>
      <c r="J16" s="10"/>
      <c r="K16" s="9">
        <v>0</v>
      </c>
      <c r="L16" s="10">
        <f t="shared" si="1"/>
        <v>0</v>
      </c>
      <c r="M16" s="9">
        <v>58</v>
      </c>
      <c r="N16" s="15">
        <v>0.75</v>
      </c>
    </row>
    <row r="17" spans="1:14" s="11" customFormat="1" x14ac:dyDescent="0.4">
      <c r="A17" s="9" t="str">
        <f>'1'!A17</f>
        <v>GESTIÓN DE LA RETRIBUCIÓN</v>
      </c>
      <c r="B17" s="9" t="s">
        <v>38</v>
      </c>
      <c r="C17" s="9" t="str">
        <f>'1'!C17</f>
        <v>605 C</v>
      </c>
      <c r="D17" s="9" t="str">
        <f>'1'!D17</f>
        <v>DLA</v>
      </c>
      <c r="E17" s="9">
        <f>'1'!E17</f>
        <v>17</v>
      </c>
      <c r="F17" s="9">
        <v>23</v>
      </c>
      <c r="G17" s="9"/>
      <c r="H17" s="10"/>
      <c r="I17" s="9">
        <f t="shared" si="0"/>
        <v>-6</v>
      </c>
      <c r="J17" s="10"/>
      <c r="K17" s="9">
        <v>0</v>
      </c>
      <c r="L17" s="10">
        <f t="shared" si="1"/>
        <v>0</v>
      </c>
      <c r="M17" s="9">
        <v>47</v>
      </c>
      <c r="N17" s="15">
        <v>0.63</v>
      </c>
    </row>
    <row r="18" spans="1:14" s="11" customFormat="1" x14ac:dyDescent="0.4">
      <c r="A18" s="9">
        <f>'1'!A18</f>
        <v>0</v>
      </c>
      <c r="B18" s="9" t="s">
        <v>38</v>
      </c>
      <c r="C18" s="9">
        <f>'1'!C18</f>
        <v>0</v>
      </c>
      <c r="D18" s="9">
        <f>'1'!D18</f>
        <v>0</v>
      </c>
      <c r="E18" s="9">
        <f>'1'!E18</f>
        <v>0</v>
      </c>
      <c r="F18" s="9">
        <v>25</v>
      </c>
      <c r="G18" s="9"/>
      <c r="H18" s="10"/>
      <c r="I18" s="9">
        <f t="shared" si="0"/>
        <v>-25</v>
      </c>
      <c r="J18" s="10"/>
      <c r="K18" s="9">
        <v>0</v>
      </c>
      <c r="L18" s="10" t="e">
        <f t="shared" si="1"/>
        <v>#DIV/0!</v>
      </c>
      <c r="M18" s="9">
        <v>69</v>
      </c>
      <c r="N18" s="15">
        <v>0.86</v>
      </c>
    </row>
    <row r="19" spans="1:14" s="11" customFormat="1" x14ac:dyDescent="0.4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4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4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4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4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4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4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4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4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2.6" thickBot="1" x14ac:dyDescent="0.4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91</v>
      </c>
      <c r="F28" s="17">
        <f>SUM(F14:F27)</f>
        <v>106</v>
      </c>
      <c r="G28" s="17">
        <f>SUM(G14:G27)</f>
        <v>0</v>
      </c>
      <c r="H28" s="18"/>
      <c r="I28" s="17">
        <f t="shared" si="0"/>
        <v>-15</v>
      </c>
      <c r="J28" s="18"/>
      <c r="K28" s="17">
        <f>SUM(K14:K27)</f>
        <v>0</v>
      </c>
      <c r="L28" s="18">
        <f t="shared" si="1"/>
        <v>0</v>
      </c>
      <c r="M28" s="17">
        <f>AVERAGE(M14:M27)</f>
        <v>58.4</v>
      </c>
      <c r="N28" s="19">
        <f>AVERAGE(N14:N27)</f>
        <v>0.76400000000000001</v>
      </c>
    </row>
    <row r="30" spans="1:14" ht="120" customHeight="1" x14ac:dyDescent="0.4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4">
      <c r="A32" s="12"/>
    </row>
    <row r="33" spans="1:10" x14ac:dyDescent="0.4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4">
      <c r="B34" s="28"/>
      <c r="C34" s="28"/>
      <c r="D34" s="28"/>
      <c r="G34" s="29"/>
      <c r="H34" s="29"/>
      <c r="I34" s="29"/>
      <c r="J34" s="29"/>
    </row>
    <row r="35" spans="1:10" hidden="1" x14ac:dyDescent="0.4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4"/>
    <row r="37" spans="1:10" ht="45" customHeight="1" x14ac:dyDescent="0.4">
      <c r="B37" s="23" t="str">
        <f>B10</f>
        <v>M.C.A. FRANCISCO TOTO MACHUCHO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N25" sqref="N25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5.578125" style="1" bestFit="1" customWidth="1"/>
    <col min="4" max="4" width="21.83984375" style="1" customWidth="1"/>
    <col min="5" max="5" width="9.41796875" style="1" customWidth="1"/>
    <col min="6" max="12" width="7.578125" style="1" customWidth="1"/>
    <col min="13" max="16384" width="11.41796875" style="1"/>
  </cols>
  <sheetData>
    <row r="1" spans="1:14" ht="62.25" customHeight="1" x14ac:dyDescent="0.4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4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4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4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55000000000000004">
      <c r="A8" s="4" t="s">
        <v>3</v>
      </c>
      <c r="B8" s="29">
        <v>4</v>
      </c>
      <c r="C8" s="29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FEBRERO-JUNIO 2024</v>
      </c>
      <c r="M8" s="29"/>
      <c r="N8" s="29"/>
    </row>
    <row r="10" spans="1:14" x14ac:dyDescent="0.4">
      <c r="A10" s="4" t="s">
        <v>8</v>
      </c>
      <c r="B10" s="29" t="str">
        <f>'1'!B10</f>
        <v>M.C.A. FRANCISCO TOTO MACHUCHO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2.6" thickBot="1" x14ac:dyDescent="0.4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4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4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4">
      <c r="A14" s="9" t="s">
        <v>41</v>
      </c>
      <c r="B14" s="9" t="s">
        <v>39</v>
      </c>
      <c r="C14" s="9" t="str">
        <f>'1'!C14</f>
        <v>205 A</v>
      </c>
      <c r="D14" s="9" t="str">
        <f>'1'!D14</f>
        <v>DLA</v>
      </c>
      <c r="E14" s="9">
        <f>'1'!E14</f>
        <v>21</v>
      </c>
      <c r="F14" s="9">
        <v>17</v>
      </c>
      <c r="G14" s="9"/>
      <c r="H14" s="10"/>
      <c r="I14" s="9">
        <f t="shared" ref="I14:I28" si="0">(E14-SUM(F14:G14))-K14</f>
        <v>4</v>
      </c>
      <c r="J14" s="10"/>
      <c r="K14" s="9">
        <v>0</v>
      </c>
      <c r="L14" s="10">
        <f t="shared" ref="L14:L28" si="1">K14/E14</f>
        <v>0</v>
      </c>
      <c r="M14" s="9">
        <v>62</v>
      </c>
      <c r="N14" s="15">
        <v>0.85</v>
      </c>
    </row>
    <row r="15" spans="1:14" s="11" customFormat="1" x14ac:dyDescent="0.4">
      <c r="A15" s="9" t="s">
        <v>41</v>
      </c>
      <c r="B15" s="9" t="s">
        <v>40</v>
      </c>
      <c r="C15" s="9" t="s">
        <v>44</v>
      </c>
      <c r="D15" s="9" t="str">
        <f>'1'!D15</f>
        <v>DLA</v>
      </c>
      <c r="E15" s="9">
        <v>20</v>
      </c>
      <c r="F15" s="9">
        <v>18</v>
      </c>
      <c r="G15" s="9"/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9">
        <v>67</v>
      </c>
      <c r="N15" s="15">
        <v>0.9</v>
      </c>
    </row>
    <row r="16" spans="1:14" s="11" customFormat="1" x14ac:dyDescent="0.4">
      <c r="A16" s="9" t="s">
        <v>41</v>
      </c>
      <c r="B16" s="9" t="s">
        <v>39</v>
      </c>
      <c r="C16" s="9" t="s">
        <v>34</v>
      </c>
      <c r="D16" s="9" t="str">
        <f>'1'!D16</f>
        <v>DII</v>
      </c>
      <c r="E16" s="9">
        <v>30</v>
      </c>
      <c r="F16" s="9">
        <v>25</v>
      </c>
      <c r="G16" s="9"/>
      <c r="H16" s="10"/>
      <c r="I16" s="9">
        <f t="shared" si="0"/>
        <v>5</v>
      </c>
      <c r="J16" s="10"/>
      <c r="K16" s="9">
        <v>0</v>
      </c>
      <c r="L16" s="10">
        <f t="shared" si="1"/>
        <v>0</v>
      </c>
      <c r="M16" s="9">
        <v>60</v>
      </c>
      <c r="N16" s="15">
        <v>0.83</v>
      </c>
    </row>
    <row r="17" spans="1:14" s="11" customFormat="1" x14ac:dyDescent="0.4">
      <c r="A17" s="9" t="s">
        <v>41</v>
      </c>
      <c r="B17" s="9" t="s">
        <v>40</v>
      </c>
      <c r="C17" s="9" t="s">
        <v>34</v>
      </c>
      <c r="D17" s="9" t="s">
        <v>31</v>
      </c>
      <c r="E17" s="9">
        <v>30</v>
      </c>
      <c r="F17" s="9">
        <v>25</v>
      </c>
      <c r="G17" s="9"/>
      <c r="H17" s="10"/>
      <c r="I17" s="9">
        <f t="shared" si="0"/>
        <v>5</v>
      </c>
      <c r="J17" s="10"/>
      <c r="K17" s="9">
        <v>0</v>
      </c>
      <c r="L17" s="10">
        <f t="shared" si="1"/>
        <v>0</v>
      </c>
      <c r="M17" s="9">
        <v>62</v>
      </c>
      <c r="N17" s="15">
        <v>0.83</v>
      </c>
    </row>
    <row r="18" spans="1:14" s="11" customFormat="1" x14ac:dyDescent="0.4">
      <c r="A18" s="9" t="s">
        <v>41</v>
      </c>
      <c r="B18" s="9" t="s">
        <v>39</v>
      </c>
      <c r="C18" s="9" t="s">
        <v>45</v>
      </c>
      <c r="D18" s="9">
        <f>'1'!D18</f>
        <v>0</v>
      </c>
      <c r="E18" s="9">
        <v>24</v>
      </c>
      <c r="F18" s="9">
        <v>19</v>
      </c>
      <c r="G18" s="9"/>
      <c r="H18" s="10"/>
      <c r="I18" s="9">
        <f t="shared" si="0"/>
        <v>5</v>
      </c>
      <c r="J18" s="10"/>
      <c r="K18" s="9">
        <v>0</v>
      </c>
      <c r="L18" s="10">
        <f t="shared" si="1"/>
        <v>0</v>
      </c>
      <c r="M18" s="9">
        <v>57</v>
      </c>
      <c r="N18" s="15">
        <v>0.79</v>
      </c>
    </row>
    <row r="19" spans="1:14" s="11" customFormat="1" x14ac:dyDescent="0.4">
      <c r="A19" s="9" t="s">
        <v>41</v>
      </c>
      <c r="B19" s="9" t="s">
        <v>40</v>
      </c>
      <c r="C19" s="9" t="s">
        <v>45</v>
      </c>
      <c r="D19" s="9" t="s">
        <v>31</v>
      </c>
      <c r="E19" s="9">
        <v>24</v>
      </c>
      <c r="F19" s="9">
        <v>19</v>
      </c>
      <c r="G19" s="9"/>
      <c r="H19" s="10"/>
      <c r="I19" s="9">
        <f t="shared" si="0"/>
        <v>5</v>
      </c>
      <c r="J19" s="10"/>
      <c r="K19" s="9">
        <v>0</v>
      </c>
      <c r="L19" s="10">
        <f t="shared" si="1"/>
        <v>0</v>
      </c>
      <c r="M19" s="9">
        <v>58</v>
      </c>
      <c r="N19" s="15">
        <v>0.79</v>
      </c>
    </row>
    <row r="20" spans="1:14" s="11" customFormat="1" x14ac:dyDescent="0.4">
      <c r="A20" s="9" t="s">
        <v>42</v>
      </c>
      <c r="B20" s="9" t="s">
        <v>39</v>
      </c>
      <c r="C20" s="9" t="s">
        <v>46</v>
      </c>
      <c r="D20" s="9" t="s">
        <v>48</v>
      </c>
      <c r="E20" s="9">
        <v>36</v>
      </c>
      <c r="F20" s="9">
        <v>28</v>
      </c>
      <c r="G20" s="9"/>
      <c r="H20" s="10"/>
      <c r="I20" s="9">
        <v>8</v>
      </c>
      <c r="J20" s="10"/>
      <c r="K20" s="9">
        <v>0</v>
      </c>
      <c r="L20" s="10">
        <f t="shared" si="1"/>
        <v>0</v>
      </c>
      <c r="M20" s="9">
        <v>57</v>
      </c>
      <c r="N20" s="15">
        <v>0.78</v>
      </c>
    </row>
    <row r="21" spans="1:14" s="11" customFormat="1" x14ac:dyDescent="0.4">
      <c r="A21" s="9" t="s">
        <v>42</v>
      </c>
      <c r="B21" s="9" t="s">
        <v>40</v>
      </c>
      <c r="C21" s="9" t="s">
        <v>46</v>
      </c>
      <c r="D21" s="9" t="s">
        <v>48</v>
      </c>
      <c r="E21" s="9">
        <v>36</v>
      </c>
      <c r="F21" s="9">
        <v>29</v>
      </c>
      <c r="G21" s="9"/>
      <c r="H21" s="10"/>
      <c r="I21" s="9">
        <v>7</v>
      </c>
      <c r="J21" s="10"/>
      <c r="K21" s="9">
        <v>0</v>
      </c>
      <c r="L21" s="10">
        <f t="shared" si="1"/>
        <v>0</v>
      </c>
      <c r="M21" s="9">
        <v>58</v>
      </c>
      <c r="N21" s="15">
        <v>0.81</v>
      </c>
    </row>
    <row r="22" spans="1:14" s="11" customFormat="1" x14ac:dyDescent="0.4">
      <c r="A22" s="9" t="s">
        <v>43</v>
      </c>
      <c r="B22" s="9" t="s">
        <v>39</v>
      </c>
      <c r="C22" s="9" t="s">
        <v>47</v>
      </c>
      <c r="D22" s="9" t="s">
        <v>31</v>
      </c>
      <c r="E22" s="9">
        <v>29</v>
      </c>
      <c r="F22" s="9">
        <v>28</v>
      </c>
      <c r="G22" s="9"/>
      <c r="H22" s="10"/>
      <c r="I22" s="9">
        <v>1</v>
      </c>
      <c r="J22" s="10"/>
      <c r="K22" s="9">
        <v>0</v>
      </c>
      <c r="L22" s="10">
        <f t="shared" si="1"/>
        <v>0</v>
      </c>
      <c r="M22" s="9">
        <v>75</v>
      </c>
      <c r="N22" s="15">
        <v>0.83</v>
      </c>
    </row>
    <row r="23" spans="1:14" s="11" customFormat="1" x14ac:dyDescent="0.4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4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4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4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4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2.6" thickBot="1" x14ac:dyDescent="0.4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250</v>
      </c>
      <c r="F28" s="17">
        <f>SUM(F14:F27)</f>
        <v>208</v>
      </c>
      <c r="G28" s="17">
        <f>SUM(G14:G27)</f>
        <v>0</v>
      </c>
      <c r="H28" s="18"/>
      <c r="I28" s="17">
        <f t="shared" si="0"/>
        <v>42</v>
      </c>
      <c r="J28" s="18"/>
      <c r="K28" s="17">
        <f>SUM(K14:K27)</f>
        <v>0</v>
      </c>
      <c r="L28" s="18">
        <f t="shared" si="1"/>
        <v>0</v>
      </c>
      <c r="M28" s="17">
        <f>AVERAGE(M14:M27)</f>
        <v>61.777777777777779</v>
      </c>
      <c r="N28" s="19">
        <f>AVERAGE(N14:N27)</f>
        <v>0.82333333333333336</v>
      </c>
    </row>
    <row r="30" spans="1:14" ht="120" customHeight="1" x14ac:dyDescent="0.4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4">
      <c r="A32" s="12"/>
    </row>
    <row r="33" spans="1:10" x14ac:dyDescent="0.4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4">
      <c r="B34" s="28"/>
      <c r="C34" s="28"/>
      <c r="D34" s="28"/>
      <c r="G34" s="29"/>
      <c r="H34" s="29"/>
      <c r="I34" s="29"/>
      <c r="J34" s="29"/>
    </row>
    <row r="35" spans="1:10" hidden="1" x14ac:dyDescent="0.4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4"/>
    <row r="37" spans="1:10" ht="45" customHeight="1" x14ac:dyDescent="0.4">
      <c r="B37" s="23" t="str">
        <f>B10</f>
        <v>M.C.A. FRANCISCO TOTO MACHUCHO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N24" sqref="N24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5.578125" style="1" bestFit="1" customWidth="1"/>
    <col min="4" max="4" width="21.83984375" style="1" customWidth="1"/>
    <col min="5" max="5" width="9.41796875" style="1" customWidth="1"/>
    <col min="6" max="12" width="7.578125" style="1" customWidth="1"/>
    <col min="13" max="16384" width="11.41796875" style="1"/>
  </cols>
  <sheetData>
    <row r="1" spans="1:14" ht="62.25" customHeight="1" x14ac:dyDescent="0.4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4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4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4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55000000000000004">
      <c r="A8" s="4" t="s">
        <v>3</v>
      </c>
      <c r="B8" s="29" t="s">
        <v>29</v>
      </c>
      <c r="C8" s="29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FEBRERO-JUNIO 2024</v>
      </c>
      <c r="M8" s="29"/>
      <c r="N8" s="29"/>
    </row>
    <row r="10" spans="1:14" x14ac:dyDescent="0.4">
      <c r="A10" s="4" t="s">
        <v>8</v>
      </c>
      <c r="B10" s="29" t="str">
        <f>'1'!B10</f>
        <v>M.C.A. FRANCISCO TOTO MACHUCHO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2.6" thickBot="1" x14ac:dyDescent="0.4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4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4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4">
      <c r="A14" s="9" t="str">
        <f>'1'!A14</f>
        <v>COSTOS DE MANUFACTURA</v>
      </c>
      <c r="B14" s="9"/>
      <c r="C14" s="9" t="str">
        <f>'1'!C14</f>
        <v>205 A</v>
      </c>
      <c r="D14" s="9" t="str">
        <f>'1'!D14</f>
        <v>DLA</v>
      </c>
      <c r="E14" s="9">
        <f>'1'!E14</f>
        <v>21</v>
      </c>
      <c r="F14" s="9">
        <v>15</v>
      </c>
      <c r="G14" s="9">
        <v>3</v>
      </c>
      <c r="H14" s="10">
        <f t="shared" ref="H14:H18" si="0">F14/E14</f>
        <v>0.7142857142857143</v>
      </c>
      <c r="I14" s="9">
        <f t="shared" ref="I14:I28" si="1">(E14-SUM(F14:G14))-K14</f>
        <v>3</v>
      </c>
      <c r="J14" s="10">
        <f t="shared" ref="J14:J28" si="2">I14/E14</f>
        <v>0.14285714285714285</v>
      </c>
      <c r="K14" s="9">
        <v>0</v>
      </c>
      <c r="L14" s="10">
        <f t="shared" ref="L14:L28" si="3">K14/E14</f>
        <v>0</v>
      </c>
      <c r="M14" s="9">
        <v>71</v>
      </c>
      <c r="N14" s="15">
        <v>0.85</v>
      </c>
    </row>
    <row r="15" spans="1:14" s="11" customFormat="1" x14ac:dyDescent="0.4">
      <c r="A15" s="9" t="str">
        <f>'1'!A15</f>
        <v>COSTOS DE  MANUFACTURA</v>
      </c>
      <c r="B15" s="9"/>
      <c r="C15" s="9" t="str">
        <f>'1'!C15</f>
        <v>205 B</v>
      </c>
      <c r="D15" s="9" t="str">
        <f>'1'!D15</f>
        <v>DLA</v>
      </c>
      <c r="E15" s="9">
        <f>'1'!E15</f>
        <v>24</v>
      </c>
      <c r="F15" s="9">
        <v>20</v>
      </c>
      <c r="G15" s="9">
        <v>5</v>
      </c>
      <c r="H15" s="10">
        <f t="shared" si="0"/>
        <v>0.83333333333333337</v>
      </c>
      <c r="I15" s="9">
        <f t="shared" si="1"/>
        <v>-1</v>
      </c>
      <c r="J15" s="10">
        <f t="shared" si="2"/>
        <v>-4.1666666666666664E-2</v>
      </c>
      <c r="K15" s="9">
        <v>0</v>
      </c>
      <c r="L15" s="10">
        <f t="shared" si="3"/>
        <v>0</v>
      </c>
      <c r="M15" s="9">
        <v>64</v>
      </c>
      <c r="N15" s="15">
        <v>0.83</v>
      </c>
    </row>
    <row r="16" spans="1:14" s="11" customFormat="1" x14ac:dyDescent="0.4">
      <c r="A16" s="9" t="str">
        <f>'1'!A16</f>
        <v>COSTOS EMPRESARIALES</v>
      </c>
      <c r="B16" s="9"/>
      <c r="C16" s="9" t="str">
        <f>'1'!C16</f>
        <v>210 A</v>
      </c>
      <c r="D16" s="9" t="str">
        <f>'1'!D16</f>
        <v>DII</v>
      </c>
      <c r="E16" s="9">
        <v>25</v>
      </c>
      <c r="F16" s="9">
        <v>11</v>
      </c>
      <c r="G16" s="9">
        <v>8</v>
      </c>
      <c r="H16" s="10">
        <f t="shared" si="0"/>
        <v>0.44</v>
      </c>
      <c r="I16" s="9">
        <f t="shared" si="1"/>
        <v>6</v>
      </c>
      <c r="J16" s="10">
        <f t="shared" si="2"/>
        <v>0.24</v>
      </c>
      <c r="K16" s="9">
        <v>0</v>
      </c>
      <c r="L16" s="10">
        <f t="shared" si="3"/>
        <v>0</v>
      </c>
      <c r="M16" s="9">
        <v>59</v>
      </c>
      <c r="N16" s="15">
        <v>0.76</v>
      </c>
    </row>
    <row r="17" spans="1:14" s="11" customFormat="1" x14ac:dyDescent="0.4">
      <c r="A17" s="9" t="str">
        <f>'1'!A17</f>
        <v>GESTIÓN DE LA RETRIBUCIÓN</v>
      </c>
      <c r="B17" s="9"/>
      <c r="C17" s="9" t="str">
        <f>'1'!C17</f>
        <v>605 C</v>
      </c>
      <c r="D17" s="9" t="str">
        <f>'1'!D17</f>
        <v>DLA</v>
      </c>
      <c r="E17" s="9">
        <f>'1'!E17</f>
        <v>17</v>
      </c>
      <c r="F17" s="9">
        <v>14</v>
      </c>
      <c r="G17" s="9">
        <v>15</v>
      </c>
      <c r="H17" s="10">
        <f t="shared" si="0"/>
        <v>0.82352941176470584</v>
      </c>
      <c r="I17" s="9">
        <f t="shared" si="1"/>
        <v>-12</v>
      </c>
      <c r="J17" s="10">
        <f t="shared" si="2"/>
        <v>-0.70588235294117652</v>
      </c>
      <c r="K17" s="9">
        <v>0</v>
      </c>
      <c r="L17" s="10">
        <f t="shared" si="3"/>
        <v>0</v>
      </c>
      <c r="M17" s="9">
        <v>60</v>
      </c>
      <c r="N17" s="15">
        <v>0.81</v>
      </c>
    </row>
    <row r="18" spans="1:14" s="11" customFormat="1" x14ac:dyDescent="0.4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>
        <v>25</v>
      </c>
      <c r="G18" s="9">
        <v>3</v>
      </c>
      <c r="H18" s="10" t="e">
        <f t="shared" si="0"/>
        <v>#DIV/0!</v>
      </c>
      <c r="I18" s="9">
        <f t="shared" si="1"/>
        <v>-28</v>
      </c>
      <c r="J18" s="10" t="e">
        <f t="shared" si="2"/>
        <v>#DIV/0!</v>
      </c>
      <c r="K18" s="9">
        <v>0</v>
      </c>
      <c r="L18" s="10" t="e">
        <f t="shared" si="3"/>
        <v>#DIV/0!</v>
      </c>
      <c r="M18" s="9">
        <v>82</v>
      </c>
      <c r="N18" s="15">
        <v>0.69</v>
      </c>
    </row>
    <row r="19" spans="1:14" s="11" customFormat="1" x14ac:dyDescent="0.4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4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4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4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4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4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4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4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4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2.6" thickBot="1" x14ac:dyDescent="0.4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87</v>
      </c>
      <c r="F28" s="17">
        <f>SUM(F14:F27)</f>
        <v>85</v>
      </c>
      <c r="G28" s="17">
        <f>SUM(G14:G27)</f>
        <v>34</v>
      </c>
      <c r="H28" s="18">
        <f>SUM(F28:G28)/E28</f>
        <v>1.367816091954023</v>
      </c>
      <c r="I28" s="17">
        <f t="shared" si="1"/>
        <v>-32</v>
      </c>
      <c r="J28" s="18">
        <f t="shared" si="2"/>
        <v>-0.36781609195402298</v>
      </c>
      <c r="K28" s="17">
        <f>SUM(K14:K27)</f>
        <v>0</v>
      </c>
      <c r="L28" s="18">
        <f t="shared" si="3"/>
        <v>0</v>
      </c>
      <c r="M28" s="17">
        <f>AVERAGE(M14:M27)</f>
        <v>67.2</v>
      </c>
      <c r="N28" s="19">
        <f>AVERAGE(N14:N27)</f>
        <v>0.78800000000000003</v>
      </c>
    </row>
    <row r="30" spans="1:14" ht="120" customHeight="1" x14ac:dyDescent="0.4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4">
      <c r="A32" s="12"/>
    </row>
    <row r="33" spans="1:10" x14ac:dyDescent="0.4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4">
      <c r="B34" s="28"/>
      <c r="C34" s="28"/>
      <c r="D34" s="28"/>
      <c r="G34" s="29"/>
      <c r="H34" s="29"/>
      <c r="I34" s="29"/>
      <c r="J34" s="29"/>
    </row>
    <row r="35" spans="1:10" hidden="1" x14ac:dyDescent="0.4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4"/>
    <row r="37" spans="1:10" ht="45" customHeight="1" x14ac:dyDescent="0.4">
      <c r="B37" s="23" t="str">
        <f>B10</f>
        <v>M.C.A. FRANCISCO TOTO MACHUCHO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Francisco</cp:lastModifiedBy>
  <cp:revision/>
  <dcterms:created xsi:type="dcterms:W3CDTF">2021-11-22T14:45:25Z</dcterms:created>
  <dcterms:modified xsi:type="dcterms:W3CDTF">2024-03-12T04:55:44Z</dcterms:modified>
  <cp:category/>
  <cp:contentStatus/>
</cp:coreProperties>
</file>