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"/>
    </mc:Choice>
  </mc:AlternateContent>
  <bookViews>
    <workbookView xWindow="0" yWindow="0" windowWidth="19200" windowHeight="8094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A15" i="22"/>
  <c r="C15" i="22"/>
  <c r="D15" i="22"/>
  <c r="E15" i="22"/>
  <c r="A16" i="22"/>
  <c r="C16" i="22"/>
  <c r="D16" i="22"/>
  <c r="E16" i="22"/>
  <c r="A17" i="22"/>
  <c r="C17" i="22"/>
  <c r="D17" i="22"/>
  <c r="E17" i="22"/>
  <c r="L22" i="24" l="1"/>
  <c r="L21" i="24"/>
  <c r="L20" i="24" l="1"/>
  <c r="I19" i="24"/>
  <c r="L19" i="24"/>
  <c r="N28" i="25" l="1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8" i="24"/>
  <c r="D18" i="24"/>
  <c r="I17" i="24"/>
  <c r="I16" i="24"/>
  <c r="D16" i="24"/>
  <c r="I15" i="24"/>
  <c r="D15" i="24"/>
  <c r="E14" i="24"/>
  <c r="I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L16" i="22"/>
  <c r="I17" i="22"/>
  <c r="B10" i="22"/>
  <c r="B37" i="22" s="1"/>
  <c r="L8" i="22"/>
  <c r="H8" i="22"/>
  <c r="E8" i="22"/>
  <c r="N28" i="22"/>
  <c r="M28" i="22"/>
  <c r="F28" i="22"/>
  <c r="L17" i="22"/>
  <c r="I16" i="22"/>
  <c r="L15" i="22"/>
  <c r="I15" i="22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<sst xmlns="http://schemas.openxmlformats.org/spreadsheetml/2006/main" count="215" uniqueCount="59">
  <si>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</si>
  <si>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</si>
  <si>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</si>
  <si>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</si>
  <si>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</si>
  <si>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</si>
  <si>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</si>
  <si>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</si>
  <si>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</si>
  <si>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</si>
  <si>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</si>
  <si>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</si>
  <si>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</si>
  <si>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</si>
  <si>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</si>
  <si>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</si>
  <si>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</si>
  <si>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</si>
  <si>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</si>
  <si>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</si>
  <si>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</si>
  <si>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</si>
  <si>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</si>
  <si>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</si>
  <si>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</si>
  <si>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</si>
  <si>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</si>
  <si>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</si>
  <si>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</si>
  <si>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</si>
  <si>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</si>
  <si>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</si>
  <si>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</si>
  <si>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</si>
  <si>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105 B</t>
  </si>
  <si>
    <t>M.C.A FRANCISCO TOTO MACHUCHO</t>
  </si>
  <si>
    <t>M.C.A. FRANCISCO TOTO MACHUCHO</t>
  </si>
  <si>
    <t>II</t>
  </si>
  <si>
    <t>III</t>
  </si>
  <si>
    <t>IV</t>
  </si>
  <si>
    <t>V</t>
  </si>
  <si>
    <t>CONTABILIDAD GENERAL</t>
  </si>
  <si>
    <t>CONTABILIDAD FINANCIERA</t>
  </si>
  <si>
    <t>ADMINISTRACIÓN FINANCIERA 1</t>
  </si>
  <si>
    <t>105 A</t>
  </si>
  <si>
    <t>105 C</t>
  </si>
  <si>
    <t>110 A</t>
  </si>
  <si>
    <t>505 A</t>
  </si>
  <si>
    <t>DII</t>
  </si>
  <si>
    <t>FEBRERO-JUNIO 2024</t>
  </si>
  <si>
    <t>COSTOS DE MANUFACTURA</t>
  </si>
  <si>
    <t>205 A</t>
  </si>
  <si>
    <t>COSTOS DE  MANUFACTURA</t>
  </si>
  <si>
    <t>205 B</t>
  </si>
  <si>
    <t>COSTOS EMPRESARIALES</t>
  </si>
  <si>
    <t>210 A</t>
  </si>
  <si>
    <t>GESTIÓN DE LA RETRIBUCIÓN</t>
  </si>
  <si>
    <t>605 C</t>
  </si>
  <si>
    <t>L.A.E.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</si>
</sst>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4" zoomScaleNormal="94" zoomScaleSheetLayoutView="100" workbookViewId="0">
      <selection activeCell="A14" sqref="A14:E17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34" t="s">
        <v>49</v>
      </c>
      <c r="M8" s="34"/>
      <c r="N8" s="34"/>
    </row>
    <row r="10" spans="1:14" x14ac:dyDescent="0.4">
      <c r="A10" s="4" t="s">
        <v>8</v>
      </c>
      <c r="B10" s="34" t="s">
        <v>36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8" t="s">
        <v>50</v>
      </c>
      <c r="B14" s="9">
        <v>1</v>
      </c>
      <c r="C14" s="9" t="s">
        <v>51</v>
      </c>
      <c r="D14" s="9" t="s">
        <v>31</v>
      </c>
      <c r="E14" s="9">
        <v>21</v>
      </c>
      <c r="F14" s="9">
        <v>14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47</v>
      </c>
      <c r="N14" s="15">
        <v>0.67</v>
      </c>
    </row>
    <row r="15" spans="1:14" s="11" customFormat="1" x14ac:dyDescent="0.4">
      <c r="A15" s="8" t="s">
        <v>52</v>
      </c>
      <c r="B15" s="9">
        <v>1</v>
      </c>
      <c r="C15" s="9" t="s">
        <v>53</v>
      </c>
      <c r="D15" s="9" t="s">
        <v>31</v>
      </c>
      <c r="E15" s="9">
        <v>24</v>
      </c>
      <c r="F15" s="9">
        <v>9</v>
      </c>
      <c r="G15" s="9"/>
      <c r="H15" s="10"/>
      <c r="I15" s="9">
        <f t="shared" si="0"/>
        <v>15</v>
      </c>
      <c r="J15" s="10"/>
      <c r="K15" s="9">
        <v>0</v>
      </c>
      <c r="L15" s="10">
        <f t="shared" si="1"/>
        <v>0</v>
      </c>
      <c r="M15" s="9">
        <v>26</v>
      </c>
      <c r="N15" s="15">
        <v>0.38</v>
      </c>
    </row>
    <row r="16" spans="1:14" s="11" customFormat="1" x14ac:dyDescent="0.4">
      <c r="A16" s="8" t="s">
        <v>54</v>
      </c>
      <c r="B16" s="9">
        <v>1</v>
      </c>
      <c r="C16" s="9" t="s">
        <v>55</v>
      </c>
      <c r="D16" s="9" t="s">
        <v>48</v>
      </c>
      <c r="E16" s="9">
        <v>29</v>
      </c>
      <c r="F16" s="9">
        <v>9</v>
      </c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>
        <v>24</v>
      </c>
      <c r="N16" s="15">
        <v>0.31</v>
      </c>
    </row>
    <row r="17" spans="1:14" s="11" customFormat="1" x14ac:dyDescent="0.4">
      <c r="A17" s="8" t="s">
        <v>56</v>
      </c>
      <c r="B17" s="9">
        <v>1</v>
      </c>
      <c r="C17" s="9" t="s">
        <v>57</v>
      </c>
      <c r="D17" s="9" t="s">
        <v>31</v>
      </c>
      <c r="E17" s="9">
        <v>17</v>
      </c>
      <c r="F17" s="9">
        <v>14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65</v>
      </c>
      <c r="N17" s="15">
        <v>0.82</v>
      </c>
    </row>
    <row r="18" spans="1:14" s="11" customFormat="1" x14ac:dyDescent="0.4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46</v>
      </c>
      <c r="G28" s="17"/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40.5</v>
      </c>
      <c r="N28" s="19">
        <f>AVERAGE(N14:N27)</f>
        <v>0.54500000000000004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">
        <v>35</v>
      </c>
      <c r="C37" s="40"/>
      <c r="D37" s="40"/>
      <c r="E37" s="13"/>
      <c r="F37" s="13"/>
      <c r="G37" s="40" t="s">
        <v>58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P18" sqref="P1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COSTOS DE MANUFACTURA</v>
      </c>
      <c r="B14" s="9" t="s">
        <v>37</v>
      </c>
      <c r="C14" s="9" t="str">
        <f>'1'!C14</f>
        <v>205 A</v>
      </c>
      <c r="D14" s="9" t="str">
        <f>'1'!D14</f>
        <v>DLA</v>
      </c>
      <c r="E14" s="9">
        <f>'1'!E14</f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/>
      <c r="L14" s="10">
        <f t="shared" ref="L14:L28" si="1">K14/E14</f>
        <v>0</v>
      </c>
      <c r="M14" s="9">
        <v>68</v>
      </c>
      <c r="N14" s="15">
        <v>0.81</v>
      </c>
    </row>
    <row r="15" spans="1:14" s="11" customFormat="1" x14ac:dyDescent="0.4">
      <c r="A15" s="9" t="str">
        <f>'1'!A15</f>
        <v>COSTOS DE  MANUFACTURA</v>
      </c>
      <c r="B15" s="9" t="s">
        <v>37</v>
      </c>
      <c r="C15" s="9" t="str">
        <f>'1'!C15</f>
        <v>205 B</v>
      </c>
      <c r="D15" s="9" t="str">
        <f>'1'!D15</f>
        <v>DLA</v>
      </c>
      <c r="E15" s="9">
        <f>'1'!E15</f>
        <v>24</v>
      </c>
      <c r="F15" s="9">
        <v>16</v>
      </c>
      <c r="G15" s="9"/>
      <c r="H15" s="10"/>
      <c r="I15" s="9">
        <f t="shared" si="0"/>
        <v>8</v>
      </c>
      <c r="J15" s="10"/>
      <c r="K15" s="9"/>
      <c r="L15" s="10">
        <f t="shared" si="1"/>
        <v>0</v>
      </c>
      <c r="M15" s="9">
        <v>53</v>
      </c>
      <c r="N15" s="15">
        <v>0.67</v>
      </c>
    </row>
    <row r="16" spans="1:14" s="11" customFormat="1" x14ac:dyDescent="0.4">
      <c r="A16" s="9" t="str">
        <f>'1'!A16</f>
        <v>COSTOS EMPRESARIALES</v>
      </c>
      <c r="B16" s="9" t="s">
        <v>37</v>
      </c>
      <c r="C16" s="9" t="str">
        <f>'1'!C16</f>
        <v>210 A</v>
      </c>
      <c r="D16" s="9" t="str">
        <f>'1'!D16</f>
        <v>DII</v>
      </c>
      <c r="E16" s="9">
        <f>'1'!E16</f>
        <v>29</v>
      </c>
      <c r="F16" s="9">
        <v>12</v>
      </c>
      <c r="G16" s="9"/>
      <c r="H16" s="10"/>
      <c r="I16" s="9">
        <f t="shared" si="0"/>
        <v>17</v>
      </c>
      <c r="J16" s="10"/>
      <c r="K16" s="9"/>
      <c r="L16" s="10">
        <f t="shared" si="1"/>
        <v>0</v>
      </c>
      <c r="M16" s="9">
        <v>30</v>
      </c>
      <c r="N16" s="15">
        <v>0.41</v>
      </c>
    </row>
    <row r="17" spans="1:14" s="11" customFormat="1" x14ac:dyDescent="0.4">
      <c r="A17" s="9" t="str">
        <f>'1'!A17</f>
        <v>GESTIÓN DE LA RETRIBUCIÓN</v>
      </c>
      <c r="B17" s="9" t="s">
        <v>37</v>
      </c>
      <c r="C17" s="9" t="str">
        <f>'1'!C17</f>
        <v>605 C</v>
      </c>
      <c r="D17" s="9" t="str">
        <f>'1'!D17</f>
        <v>DLA</v>
      </c>
      <c r="E17" s="9">
        <f>'1'!E17</f>
        <v>17</v>
      </c>
      <c r="F17" s="9">
        <v>10</v>
      </c>
      <c r="G17" s="9"/>
      <c r="H17" s="10"/>
      <c r="I17" s="9">
        <f t="shared" si="0"/>
        <v>7</v>
      </c>
      <c r="J17" s="10"/>
      <c r="K17" s="9"/>
      <c r="L17" s="10">
        <f t="shared" si="1"/>
        <v>0</v>
      </c>
      <c r="M17" s="9">
        <v>47</v>
      </c>
      <c r="N17" s="15">
        <v>0.59</v>
      </c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55</v>
      </c>
      <c r="G28" s="17"/>
      <c r="H28" s="18"/>
      <c r="I28" s="17">
        <f t="shared" si="0"/>
        <v>36</v>
      </c>
      <c r="J28" s="18"/>
      <c r="K28" s="17"/>
      <c r="L28" s="18">
        <f t="shared" si="1"/>
        <v>0</v>
      </c>
      <c r="M28" s="17">
        <f>AVERAGE(M14:M27)</f>
        <v>49.5</v>
      </c>
      <c r="N28" s="19">
        <f>AVERAGE(N14:N27)</f>
        <v>0.62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0" sqref="P20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COSTOS DE MANUFACTURA</v>
      </c>
      <c r="B14" s="9" t="s">
        <v>38</v>
      </c>
      <c r="C14" s="9" t="str">
        <f>'1'!C14</f>
        <v>205 A</v>
      </c>
      <c r="D14" s="9" t="str">
        <f>'1'!D14</f>
        <v>DLA</v>
      </c>
      <c r="E14" s="9">
        <f>'1'!E14</f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63</v>
      </c>
      <c r="N14" s="15">
        <v>0.85</v>
      </c>
    </row>
    <row r="15" spans="1:14" s="11" customFormat="1" x14ac:dyDescent="0.4">
      <c r="A15" s="9" t="str">
        <f>'1'!A15</f>
        <v>COSTOS DE  MANUFACTURA</v>
      </c>
      <c r="B15" s="9" t="s">
        <v>38</v>
      </c>
      <c r="C15" s="9" t="str">
        <f>'1'!C15</f>
        <v>205 B</v>
      </c>
      <c r="D15" s="9" t="str">
        <f>'1'!D15</f>
        <v>DLA</v>
      </c>
      <c r="E15" s="9">
        <f>'1'!E15</f>
        <v>24</v>
      </c>
      <c r="F15" s="9">
        <v>23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55</v>
      </c>
      <c r="N15" s="15">
        <v>0.73</v>
      </c>
    </row>
    <row r="16" spans="1:14" s="11" customFormat="1" x14ac:dyDescent="0.4">
      <c r="A16" s="9" t="str">
        <f>'1'!A16</f>
        <v>COSTOS EMPRESARIALES</v>
      </c>
      <c r="B16" s="9" t="s">
        <v>38</v>
      </c>
      <c r="C16" s="9" t="str">
        <f>'1'!C16</f>
        <v>210 A</v>
      </c>
      <c r="D16" s="9" t="str">
        <f>'1'!D16</f>
        <v>DII</v>
      </c>
      <c r="E16" s="9">
        <f>'1'!E16</f>
        <v>29</v>
      </c>
      <c r="F16" s="9">
        <v>18</v>
      </c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>
        <v>58</v>
      </c>
      <c r="N16" s="15">
        <v>0.75</v>
      </c>
    </row>
    <row r="17" spans="1:14" s="11" customFormat="1" x14ac:dyDescent="0.4">
      <c r="A17" s="9" t="str">
        <f>'1'!A17</f>
        <v>GESTIÓN DE LA RETRIBUCIÓN</v>
      </c>
      <c r="B17" s="9" t="s">
        <v>38</v>
      </c>
      <c r="C17" s="9" t="str">
        <f>'1'!C17</f>
        <v>605 C</v>
      </c>
      <c r="D17" s="9" t="str">
        <f>'1'!D17</f>
        <v>DLA</v>
      </c>
      <c r="E17" s="9">
        <f>'1'!E17</f>
        <v>17</v>
      </c>
      <c r="F17" s="9">
        <v>23</v>
      </c>
      <c r="G17" s="9"/>
      <c r="H17" s="10"/>
      <c r="I17" s="9">
        <f t="shared" si="0"/>
        <v>-6</v>
      </c>
      <c r="J17" s="10"/>
      <c r="K17" s="9">
        <v>0</v>
      </c>
      <c r="L17" s="10">
        <f t="shared" si="1"/>
        <v>0</v>
      </c>
      <c r="M17" s="9">
        <v>47</v>
      </c>
      <c r="N17" s="15">
        <v>0.63</v>
      </c>
    </row>
    <row r="18" spans="1:14" s="11" customFormat="1" x14ac:dyDescent="0.4">
      <c r="A18" s="9">
        <f>'1'!A18</f>
        <v>0</v>
      </c>
      <c r="B18" s="9" t="s">
        <v>38</v>
      </c>
      <c r="C18" s="9">
        <f>'1'!C18</f>
        <v>0</v>
      </c>
      <c r="D18" s="9">
        <f>'1'!D18</f>
        <v>0</v>
      </c>
      <c r="E18" s="9">
        <f>'1'!E18</f>
        <v>0</v>
      </c>
      <c r="F18" s="9">
        <v>25</v>
      </c>
      <c r="G18" s="9"/>
      <c r="H18" s="10"/>
      <c r="I18" s="9">
        <f t="shared" si="0"/>
        <v>-25</v>
      </c>
      <c r="J18" s="10"/>
      <c r="K18" s="9">
        <v>0</v>
      </c>
      <c r="L18" s="10" t="e">
        <f t="shared" si="1"/>
        <v>#DIV/0!</v>
      </c>
      <c r="M18" s="9">
        <v>69</v>
      </c>
      <c r="N18" s="15">
        <v>0.86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106</v>
      </c>
      <c r="G28" s="17">
        <f>SUM(G14:G27)</f>
        <v>0</v>
      </c>
      <c r="H28" s="18"/>
      <c r="I28" s="17">
        <f t="shared" si="0"/>
        <v>-15</v>
      </c>
      <c r="J28" s="18"/>
      <c r="K28" s="17">
        <f>SUM(K14:K27)</f>
        <v>0</v>
      </c>
      <c r="L28" s="18">
        <f t="shared" si="1"/>
        <v>0</v>
      </c>
      <c r="M28" s="17">
        <f>AVERAGE(M14:M27)</f>
        <v>58.4</v>
      </c>
      <c r="N28" s="19">
        <f>AVERAGE(N14:N27)</f>
        <v>0.76400000000000001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5" sqref="N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">
        <v>41</v>
      </c>
      <c r="B14" s="9" t="s">
        <v>39</v>
      </c>
      <c r="C14" s="9" t="str">
        <f>'1'!C14</f>
        <v>205 A</v>
      </c>
      <c r="D14" s="9" t="str">
        <f>'1'!D14</f>
        <v>DLA</v>
      </c>
      <c r="E14" s="9">
        <f>'1'!E14</f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62</v>
      </c>
      <c r="N14" s="15">
        <v>0.85</v>
      </c>
    </row>
    <row r="15" spans="1:14" s="11" customFormat="1" x14ac:dyDescent="0.4">
      <c r="A15" s="9" t="s">
        <v>41</v>
      </c>
      <c r="B15" s="9" t="s">
        <v>40</v>
      </c>
      <c r="C15" s="9" t="s">
        <v>44</v>
      </c>
      <c r="D15" s="9" t="str">
        <f>'1'!D15</f>
        <v>DLA</v>
      </c>
      <c r="E15" s="9"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67</v>
      </c>
      <c r="N15" s="15">
        <v>0.9</v>
      </c>
    </row>
    <row r="16" spans="1:14" s="11" customFormat="1" x14ac:dyDescent="0.4">
      <c r="A16" s="9" t="s">
        <v>41</v>
      </c>
      <c r="B16" s="9" t="s">
        <v>39</v>
      </c>
      <c r="C16" s="9" t="s">
        <v>34</v>
      </c>
      <c r="D16" s="9" t="str">
        <f>'1'!D16</f>
        <v>DII</v>
      </c>
      <c r="E16" s="9">
        <v>30</v>
      </c>
      <c r="F16" s="9">
        <v>25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60</v>
      </c>
      <c r="N16" s="15">
        <v>0.83</v>
      </c>
    </row>
    <row r="17" spans="1:14" s="11" customFormat="1" x14ac:dyDescent="0.4">
      <c r="A17" s="9" t="s">
        <v>41</v>
      </c>
      <c r="B17" s="9" t="s">
        <v>40</v>
      </c>
      <c r="C17" s="9" t="s">
        <v>34</v>
      </c>
      <c r="D17" s="9" t="s">
        <v>31</v>
      </c>
      <c r="E17" s="9">
        <v>30</v>
      </c>
      <c r="F17" s="9">
        <v>25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62</v>
      </c>
      <c r="N17" s="15">
        <v>0.83</v>
      </c>
    </row>
    <row r="18" spans="1:14" s="11" customFormat="1" x14ac:dyDescent="0.4">
      <c r="A18" s="9" t="s">
        <v>41</v>
      </c>
      <c r="B18" s="9" t="s">
        <v>39</v>
      </c>
      <c r="C18" s="9" t="s">
        <v>45</v>
      </c>
      <c r="D18" s="9">
        <f>'1'!D18</f>
        <v>0</v>
      </c>
      <c r="E18" s="9">
        <v>24</v>
      </c>
      <c r="F18" s="9">
        <v>19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57</v>
      </c>
      <c r="N18" s="15">
        <v>0.79</v>
      </c>
    </row>
    <row r="19" spans="1:14" s="11" customFormat="1" x14ac:dyDescent="0.4">
      <c r="A19" s="9" t="s">
        <v>41</v>
      </c>
      <c r="B19" s="9" t="s">
        <v>40</v>
      </c>
      <c r="C19" s="9" t="s">
        <v>45</v>
      </c>
      <c r="D19" s="9" t="s">
        <v>31</v>
      </c>
      <c r="E19" s="9">
        <v>24</v>
      </c>
      <c r="F19" s="9">
        <v>19</v>
      </c>
      <c r="G19" s="9"/>
      <c r="H19" s="10"/>
      <c r="I19" s="9">
        <f t="shared" si="0"/>
        <v>5</v>
      </c>
      <c r="J19" s="10"/>
      <c r="K19" s="9">
        <v>0</v>
      </c>
      <c r="L19" s="10">
        <f t="shared" si="1"/>
        <v>0</v>
      </c>
      <c r="M19" s="9">
        <v>58</v>
      </c>
      <c r="N19" s="15">
        <v>0.79</v>
      </c>
    </row>
    <row r="20" spans="1:14" s="11" customFormat="1" x14ac:dyDescent="0.4">
      <c r="A20" s="9" t="s">
        <v>42</v>
      </c>
      <c r="B20" s="9" t="s">
        <v>39</v>
      </c>
      <c r="C20" s="9" t="s">
        <v>46</v>
      </c>
      <c r="D20" s="9" t="s">
        <v>48</v>
      </c>
      <c r="E20" s="9">
        <v>36</v>
      </c>
      <c r="F20" s="9">
        <v>28</v>
      </c>
      <c r="G20" s="9"/>
      <c r="H20" s="10"/>
      <c r="I20" s="9">
        <v>8</v>
      </c>
      <c r="J20" s="10"/>
      <c r="K20" s="9">
        <v>0</v>
      </c>
      <c r="L20" s="10">
        <f t="shared" si="1"/>
        <v>0</v>
      </c>
      <c r="M20" s="9">
        <v>57</v>
      </c>
      <c r="N20" s="15">
        <v>0.78</v>
      </c>
    </row>
    <row r="21" spans="1:14" s="11" customFormat="1" x14ac:dyDescent="0.4">
      <c r="A21" s="9" t="s">
        <v>42</v>
      </c>
      <c r="B21" s="9" t="s">
        <v>40</v>
      </c>
      <c r="C21" s="9" t="s">
        <v>46</v>
      </c>
      <c r="D21" s="9" t="s">
        <v>48</v>
      </c>
      <c r="E21" s="9">
        <v>36</v>
      </c>
      <c r="F21" s="9">
        <v>29</v>
      </c>
      <c r="G21" s="9"/>
      <c r="H21" s="10"/>
      <c r="I21" s="9">
        <v>7</v>
      </c>
      <c r="J21" s="10"/>
      <c r="K21" s="9">
        <v>0</v>
      </c>
      <c r="L21" s="10">
        <f t="shared" si="1"/>
        <v>0</v>
      </c>
      <c r="M21" s="9">
        <v>58</v>
      </c>
      <c r="N21" s="15">
        <v>0.81</v>
      </c>
    </row>
    <row r="22" spans="1:14" s="11" customFormat="1" x14ac:dyDescent="0.4">
      <c r="A22" s="9" t="s">
        <v>43</v>
      </c>
      <c r="B22" s="9" t="s">
        <v>39</v>
      </c>
      <c r="C22" s="9" t="s">
        <v>47</v>
      </c>
      <c r="D22" s="9" t="s">
        <v>31</v>
      </c>
      <c r="E22" s="9">
        <v>29</v>
      </c>
      <c r="F22" s="9">
        <v>28</v>
      </c>
      <c r="G22" s="9"/>
      <c r="H22" s="10"/>
      <c r="I22" s="9">
        <v>1</v>
      </c>
      <c r="J22" s="10"/>
      <c r="K22" s="9">
        <v>0</v>
      </c>
      <c r="L22" s="10">
        <f t="shared" si="1"/>
        <v>0</v>
      </c>
      <c r="M22" s="9">
        <v>75</v>
      </c>
      <c r="N22" s="15">
        <v>0.83</v>
      </c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250</v>
      </c>
      <c r="F28" s="17">
        <f>SUM(F14:F27)</f>
        <v>208</v>
      </c>
      <c r="G28" s="17">
        <f>SUM(G14:G27)</f>
        <v>0</v>
      </c>
      <c r="H28" s="18"/>
      <c r="I28" s="17">
        <f t="shared" si="0"/>
        <v>42</v>
      </c>
      <c r="J28" s="18"/>
      <c r="K28" s="17">
        <f>SUM(K14:K27)</f>
        <v>0</v>
      </c>
      <c r="L28" s="18">
        <f t="shared" si="1"/>
        <v>0</v>
      </c>
      <c r="M28" s="17">
        <f>AVERAGE(M14:M27)</f>
        <v>61.777777777777779</v>
      </c>
      <c r="N28" s="19">
        <f>AVERAGE(N14:N27)</f>
        <v>0.82333333333333336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4" sqref="N2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COSTOS DE MANUFACTURA</v>
      </c>
      <c r="B14" s="9"/>
      <c r="C14" s="9" t="str">
        <f>'1'!C14</f>
        <v>205 A</v>
      </c>
      <c r="D14" s="9" t="str">
        <f>'1'!D14</f>
        <v>DLA</v>
      </c>
      <c r="E14" s="9">
        <f>'1'!E14</f>
        <v>21</v>
      </c>
      <c r="F14" s="9">
        <v>15</v>
      </c>
      <c r="G14" s="9">
        <v>3</v>
      </c>
      <c r="H14" s="10">
        <f t="shared" ref="H14:H18" si="0">F14/E14</f>
        <v>0.7142857142857143</v>
      </c>
      <c r="I14" s="9">
        <f t="shared" ref="I14:I28" si="1">(E14-SUM(F14:G14))-K14</f>
        <v>3</v>
      </c>
      <c r="J14" s="10">
        <f t="shared" ref="J14:J28" si="2">I14/E14</f>
        <v>0.14285714285714285</v>
      </c>
      <c r="K14" s="9">
        <v>0</v>
      </c>
      <c r="L14" s="10">
        <f t="shared" ref="L14:L28" si="3">K14/E14</f>
        <v>0</v>
      </c>
      <c r="M14" s="9">
        <v>71</v>
      </c>
      <c r="N14" s="15">
        <v>0.85</v>
      </c>
    </row>
    <row r="15" spans="1:14" s="11" customFormat="1" x14ac:dyDescent="0.4">
      <c r="A15" s="9" t="str">
        <f>'1'!A15</f>
        <v>COSTOS DE  MANUFACTURA</v>
      </c>
      <c r="B15" s="9"/>
      <c r="C15" s="9" t="str">
        <f>'1'!C15</f>
        <v>205 B</v>
      </c>
      <c r="D15" s="9" t="str">
        <f>'1'!D15</f>
        <v>DLA</v>
      </c>
      <c r="E15" s="9">
        <f>'1'!E15</f>
        <v>24</v>
      </c>
      <c r="F15" s="9">
        <v>20</v>
      </c>
      <c r="G15" s="9">
        <v>5</v>
      </c>
      <c r="H15" s="10">
        <f t="shared" si="0"/>
        <v>0.83333333333333337</v>
      </c>
      <c r="I15" s="9">
        <f t="shared" si="1"/>
        <v>-1</v>
      </c>
      <c r="J15" s="10">
        <f t="shared" si="2"/>
        <v>-4.1666666666666664E-2</v>
      </c>
      <c r="K15" s="9">
        <v>0</v>
      </c>
      <c r="L15" s="10">
        <f t="shared" si="3"/>
        <v>0</v>
      </c>
      <c r="M15" s="9">
        <v>64</v>
      </c>
      <c r="N15" s="15">
        <v>0.83</v>
      </c>
    </row>
    <row r="16" spans="1:14" s="11" customFormat="1" x14ac:dyDescent="0.4">
      <c r="A16" s="9" t="str">
        <f>'1'!A16</f>
        <v>COSTOS EMPRESARIALES</v>
      </c>
      <c r="B16" s="9"/>
      <c r="C16" s="9" t="str">
        <f>'1'!C16</f>
        <v>210 A</v>
      </c>
      <c r="D16" s="9" t="str">
        <f>'1'!D16</f>
        <v>DII</v>
      </c>
      <c r="E16" s="9">
        <v>25</v>
      </c>
      <c r="F16" s="9">
        <v>11</v>
      </c>
      <c r="G16" s="9">
        <v>8</v>
      </c>
      <c r="H16" s="10">
        <f t="shared" si="0"/>
        <v>0.44</v>
      </c>
      <c r="I16" s="9">
        <f t="shared" si="1"/>
        <v>6</v>
      </c>
      <c r="J16" s="10">
        <f t="shared" si="2"/>
        <v>0.24</v>
      </c>
      <c r="K16" s="9">
        <v>0</v>
      </c>
      <c r="L16" s="10">
        <f t="shared" si="3"/>
        <v>0</v>
      </c>
      <c r="M16" s="9">
        <v>59</v>
      </c>
      <c r="N16" s="15">
        <v>0.76</v>
      </c>
    </row>
    <row r="17" spans="1:14" s="11" customFormat="1" x14ac:dyDescent="0.4">
      <c r="A17" s="9" t="str">
        <f>'1'!A17</f>
        <v>GESTIÓN DE LA RETRIBUCIÓN</v>
      </c>
      <c r="B17" s="9"/>
      <c r="C17" s="9" t="str">
        <f>'1'!C17</f>
        <v>605 C</v>
      </c>
      <c r="D17" s="9" t="str">
        <f>'1'!D17</f>
        <v>DLA</v>
      </c>
      <c r="E17" s="9">
        <f>'1'!E17</f>
        <v>17</v>
      </c>
      <c r="F17" s="9">
        <v>14</v>
      </c>
      <c r="G17" s="9">
        <v>15</v>
      </c>
      <c r="H17" s="10">
        <f t="shared" si="0"/>
        <v>0.82352941176470584</v>
      </c>
      <c r="I17" s="9">
        <f t="shared" si="1"/>
        <v>-12</v>
      </c>
      <c r="J17" s="10">
        <f t="shared" si="2"/>
        <v>-0.70588235294117652</v>
      </c>
      <c r="K17" s="9">
        <v>0</v>
      </c>
      <c r="L17" s="10">
        <f t="shared" si="3"/>
        <v>0</v>
      </c>
      <c r="M17" s="9">
        <v>60</v>
      </c>
      <c r="N17" s="15">
        <v>0.81</v>
      </c>
    </row>
    <row r="18" spans="1:14" s="11" customFormat="1" x14ac:dyDescent="0.4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>
        <v>25</v>
      </c>
      <c r="G18" s="9">
        <v>3</v>
      </c>
      <c r="H18" s="10" t="e">
        <f t="shared" si="0"/>
        <v>#DIV/0!</v>
      </c>
      <c r="I18" s="9">
        <f t="shared" si="1"/>
        <v>-28</v>
      </c>
      <c r="J18" s="10" t="e">
        <f t="shared" si="2"/>
        <v>#DIV/0!</v>
      </c>
      <c r="K18" s="9">
        <v>0</v>
      </c>
      <c r="L18" s="10" t="e">
        <f t="shared" si="3"/>
        <v>#DIV/0!</v>
      </c>
      <c r="M18" s="9">
        <v>82</v>
      </c>
      <c r="N18" s="15">
        <v>0.69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85</v>
      </c>
      <c r="G28" s="17">
        <f>SUM(G14:G27)</f>
        <v>34</v>
      </c>
      <c r="H28" s="18">
        <f>SUM(F28:G28)/E28</f>
        <v>1.367816091954023</v>
      </c>
      <c r="I28" s="17">
        <f t="shared" si="1"/>
        <v>-32</v>
      </c>
      <c r="J28" s="18">
        <f t="shared" si="2"/>
        <v>-0.36781609195402298</v>
      </c>
      <c r="K28" s="17">
        <f>SUM(K14:K27)</f>
        <v>0</v>
      </c>
      <c r="L28" s="18">
        <f t="shared" si="3"/>
        <v>0</v>
      </c>
      <c r="M28" s="17">
        <f>AVERAGE(M14:M27)</f>
        <v>67.2</v>
      </c>
      <c r="N28" s="19">
        <f>AVERAGE(N14:N27)</f>
        <v>0.78800000000000003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2024-04-24T04:13:03Z</dcterms:modified>
  <cp:category/>
  <cp:contentStatus/>
</cp:coreProperties>
</file>