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1\Reporte\Parcial\Rf\"/>
    </mc:Choice>
  </mc:AlternateContent>
  <xr:revisionPtr revIDLastSave="0" documentId="13_ncr:1_{073B0609-A7CC-45F1-83D3-1DC4A7B8BED4}" xr6:coauthVersionLast="47" xr6:coauthVersionMax="47" xr10:uidLastSave="{00000000-0000-0000-0000-000000000000}"/>
  <bookViews>
    <workbookView xWindow="-110" yWindow="-110" windowWidth="19420" windowHeight="1030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5" l="1"/>
  <c r="H16" i="5"/>
  <c r="H17" i="5"/>
  <c r="G37" i="5"/>
  <c r="A35" i="5"/>
  <c r="N28" i="5"/>
  <c r="M28" i="5"/>
  <c r="K28" i="5"/>
  <c r="G28" i="5"/>
  <c r="F28" i="5"/>
  <c r="L17" i="5"/>
  <c r="I17" i="5"/>
  <c r="J17" i="5" s="1"/>
  <c r="E17" i="5"/>
  <c r="D17" i="5"/>
  <c r="C17" i="5"/>
  <c r="A17" i="5"/>
  <c r="E16" i="5"/>
  <c r="L16" i="5" s="1"/>
  <c r="D16" i="5"/>
  <c r="C16" i="5"/>
  <c r="A16" i="5"/>
  <c r="L15" i="5"/>
  <c r="I15" i="5"/>
  <c r="J15" i="5" s="1"/>
  <c r="E15" i="5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E6" i="5"/>
  <c r="G37" i="4"/>
  <c r="A35" i="4"/>
  <c r="N28" i="4"/>
  <c r="M28" i="4"/>
  <c r="K28" i="4"/>
  <c r="L28" i="4" s="1"/>
  <c r="G28" i="4"/>
  <c r="F28" i="4"/>
  <c r="E28" i="4"/>
  <c r="I28" i="4" s="1"/>
  <c r="J28" i="4" s="1"/>
  <c r="E18" i="4"/>
  <c r="L18" i="4" s="1"/>
  <c r="D18" i="4"/>
  <c r="C18" i="4"/>
  <c r="A18" i="4"/>
  <c r="I17" i="4"/>
  <c r="J17" i="4" s="1"/>
  <c r="E17" i="4"/>
  <c r="L17" i="4" s="1"/>
  <c r="D17" i="4"/>
  <c r="C17" i="4"/>
  <c r="A17" i="4"/>
  <c r="E16" i="4"/>
  <c r="L16" i="4" s="1"/>
  <c r="D16" i="4"/>
  <c r="C16" i="4"/>
  <c r="A16" i="4"/>
  <c r="I15" i="4"/>
  <c r="J15" i="4" s="1"/>
  <c r="E15" i="4"/>
  <c r="L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E6" i="4"/>
  <c r="G37" i="3"/>
  <c r="B37" i="3"/>
  <c r="A35" i="3"/>
  <c r="N28" i="3"/>
  <c r="M28" i="3"/>
  <c r="K28" i="3"/>
  <c r="G28" i="3"/>
  <c r="F28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L15" i="3" s="1"/>
  <c r="D15" i="3"/>
  <c r="C15" i="3"/>
  <c r="A15" i="3"/>
  <c r="E14" i="3"/>
  <c r="L14" i="3" s="1"/>
  <c r="D14" i="3"/>
  <c r="C14" i="3"/>
  <c r="A14" i="3"/>
  <c r="B10" i="3"/>
  <c r="L8" i="3"/>
  <c r="H8" i="3"/>
  <c r="E8" i="3"/>
  <c r="E6" i="3"/>
  <c r="G37" i="2"/>
  <c r="B37" i="2"/>
  <c r="A35" i="2"/>
  <c r="N28" i="2"/>
  <c r="M28" i="2"/>
  <c r="K28" i="2"/>
  <c r="L28" i="2" s="1"/>
  <c r="G28" i="2"/>
  <c r="H28" i="2" s="1"/>
  <c r="F28" i="2"/>
  <c r="E28" i="2"/>
  <c r="B10" i="2"/>
  <c r="L8" i="2"/>
  <c r="H8" i="2"/>
  <c r="E8" i="2"/>
  <c r="E6" i="2"/>
  <c r="B37" i="1"/>
  <c r="A35" i="1"/>
  <c r="N28" i="1"/>
  <c r="M28" i="1"/>
  <c r="K28" i="1"/>
  <c r="L28" i="1" s="1"/>
  <c r="G28" i="1"/>
  <c r="F28" i="1"/>
  <c r="I28" i="1" s="1"/>
  <c r="E28" i="1"/>
  <c r="L17" i="1"/>
  <c r="I17" i="1"/>
  <c r="L16" i="1"/>
  <c r="I16" i="1"/>
  <c r="L15" i="1"/>
  <c r="I15" i="1"/>
  <c r="L14" i="1"/>
  <c r="I14" i="1"/>
  <c r="H28" i="4" l="1"/>
  <c r="H15" i="4"/>
  <c r="H17" i="4"/>
  <c r="E28" i="5"/>
  <c r="H15" i="3"/>
  <c r="H17" i="3"/>
  <c r="I19" i="3"/>
  <c r="H14" i="5"/>
  <c r="I15" i="3"/>
  <c r="J15" i="3" s="1"/>
  <c r="E28" i="3"/>
  <c r="I14" i="5"/>
  <c r="J14" i="5" s="1"/>
  <c r="I16" i="5"/>
  <c r="J16" i="5" s="1"/>
  <c r="I17" i="3"/>
  <c r="J17" i="3" s="1"/>
  <c r="H16" i="4"/>
  <c r="H18" i="4"/>
  <c r="H14" i="3"/>
  <c r="H16" i="3"/>
  <c r="H18" i="3"/>
  <c r="H14" i="4"/>
  <c r="I16" i="4"/>
  <c r="J16" i="4" s="1"/>
  <c r="I18" i="4"/>
  <c r="J18" i="4" s="1"/>
  <c r="I14" i="3"/>
  <c r="J14" i="3" s="1"/>
  <c r="I16" i="3"/>
  <c r="J16" i="3" s="1"/>
  <c r="I18" i="3"/>
  <c r="J18" i="3" s="1"/>
  <c r="I14" i="4"/>
  <c r="I28" i="2"/>
  <c r="J28" i="2" s="1"/>
  <c r="I28" i="3" l="1"/>
  <c r="J28" i="3" s="1"/>
  <c r="H28" i="3"/>
  <c r="L28" i="5"/>
  <c r="I28" i="5"/>
  <c r="J28" i="5" s="1"/>
  <c r="H28" i="5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<sst xmlns="http://schemas.openxmlformats.org/spreadsheetml/2006/main" count="208" uniqueCount="50">
  <si>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</si>
  <si>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</si>
  <si>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</si>
  <si>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</si>
  <si>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</si>
  <si>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</si>
  <si>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</si>
  <si>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</si>
  <si>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</si>
  <si>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</si>
  <si>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Febrero - Junio 2024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</si>
  <si>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</si>
  <si>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</si>
  <si>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</si>
  <si>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</si>
  <si>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</si>
  <si>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</si>
  <si>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</si>
  <si>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</si>
  <si>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</si>
  <si>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</si>
  <si>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</si>
  <si>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</si>
  <si>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</si>
  <si>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</si>
  <si>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</si>
  <si>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</si>
  <si>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</si>
  <si>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Programación Orientada a Objetos</t>
  </si>
  <si>
    <t>210-A</t>
  </si>
  <si>
    <t>IINF</t>
  </si>
  <si>
    <t>Administración y Organización de Datos</t>
  </si>
  <si>
    <t>410-A</t>
  </si>
  <si>
    <t>Tópicos de Ciencia de Datos</t>
  </si>
  <si>
    <t>810-A</t>
  </si>
  <si>
    <t>Software de Aplicación ejecutivo</t>
  </si>
  <si>
    <t>207-B</t>
  </si>
  <si>
    <t>IGE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</si>
  <si>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</si>
  <si>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</si>
  <si>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</si>
  <si>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</si>
  <si>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</si>
  <si>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</si>
  <si>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S/E</t>
  </si>
  <si>
    <t>II</t>
  </si>
  <si>
    <t>III</t>
  </si>
  <si>
    <t>IV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</si>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</sst>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631080</xdr:colOff>
      <xdr:row>0</xdr:row>
      <xdr:rowOff>752760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02080" y="5616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675720</xdr:colOff>
      <xdr:row>0</xdr:row>
      <xdr:rowOff>730080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6720" y="3348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675720</xdr:colOff>
      <xdr:row>0</xdr:row>
      <xdr:rowOff>763920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6720" y="6732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664560</xdr:colOff>
      <xdr:row>0</xdr:row>
      <xdr:rowOff>741600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5560" y="4500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2435400</xdr:colOff>
      <xdr:row>0</xdr:row>
      <xdr:rowOff>744120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540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664560</xdr:colOff>
      <xdr:row>0</xdr:row>
      <xdr:rowOff>718920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5560" y="22320"/>
          <a:ext cx="1468080" cy="6966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S1/Reporte/Parcial/R3/Reportes_Parciales_y_Final_Agost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A14" t="str">
            <v>Programación Orientada a Objetos</v>
          </cell>
          <cell r="C14" t="str">
            <v>210-A</v>
          </cell>
          <cell r="D14" t="str">
            <v>IINF</v>
          </cell>
          <cell r="E14">
            <v>29</v>
          </cell>
        </row>
        <row r="15">
          <cell r="A15" t="str">
            <v>Administración y Organización de Datos</v>
          </cell>
          <cell r="C15" t="str">
            <v>410-A</v>
          </cell>
          <cell r="D15" t="str">
            <v>IINF</v>
          </cell>
          <cell r="E15">
            <v>22</v>
          </cell>
        </row>
        <row r="16">
          <cell r="A16" t="str">
            <v>Tópicos de Ciencia de Datos</v>
          </cell>
          <cell r="C16" t="str">
            <v>810-A</v>
          </cell>
          <cell r="D16" t="str">
            <v>IINF</v>
          </cell>
          <cell r="E16">
            <v>7</v>
          </cell>
        </row>
        <row r="17">
          <cell r="A17" t="str">
            <v>Software de Aplicación ejecutivo</v>
          </cell>
          <cell r="C17" t="str">
            <v>207-B</v>
          </cell>
          <cell r="D17" t="str">
            <v>IGE</v>
          </cell>
          <cell r="E17">
            <v>22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10" zoomScale="110" zoomScaleNormal="110" workbookViewId="0">
      <selection activeCell="A14" sqref="A14"/>
    </sheetView>
  </sheetViews>
  <sheetFormatPr baseColWidth="10" defaultColWidth="11.453125" defaultRowHeight="14.5" x14ac:dyDescent="0.35"/>
  <cols>
    <col min="1" max="1" width="38.54296875" style="5" customWidth="1"/>
    <col min="2" max="2" width="4.7265625" style="5" customWidth="1"/>
    <col min="3" max="3" width="5.54296875" style="5" customWidth="1"/>
    <col min="4" max="4" width="21.81640625" style="5" customWidth="1"/>
    <col min="5" max="5" width="9.453125" style="5" customWidth="1"/>
    <col min="6" max="12" width="7.54296875" style="5" customWidth="1"/>
    <col min="13" max="1024" width="11.453125" style="5"/>
  </cols>
  <sheetData>
    <row r="1" spans="1:14" ht="62.25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6"/>
      <c r="J6" s="6"/>
      <c r="K6" s="6"/>
      <c r="L6" s="6"/>
      <c r="M6" s="6"/>
      <c r="N6" s="6"/>
    </row>
    <row r="7" spans="1:14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2" t="s">
        <v>5</v>
      </c>
      <c r="B8" s="28" t="s">
        <v>6</v>
      </c>
      <c r="C8" s="28"/>
      <c r="D8" s="7" t="s">
        <v>7</v>
      </c>
      <c r="E8" s="1">
        <v>4</v>
      </c>
      <c r="G8" s="2" t="s">
        <v>8</v>
      </c>
      <c r="H8" s="1">
        <v>4</v>
      </c>
      <c r="I8" s="29" t="s">
        <v>9</v>
      </c>
      <c r="J8" s="29"/>
      <c r="K8" s="29"/>
      <c r="L8" s="30" t="s">
        <v>10</v>
      </c>
      <c r="M8" s="30"/>
      <c r="N8" s="30"/>
    </row>
    <row r="10" spans="1:14" x14ac:dyDescent="0.35">
      <c r="A10" s="2" t="s">
        <v>11</v>
      </c>
      <c r="B10" s="28" t="s">
        <v>12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35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3" t="s">
        <v>25</v>
      </c>
    </row>
    <row r="13" spans="1:14" x14ac:dyDescent="0.35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3"/>
    </row>
    <row r="14" spans="1:14" s="14" customFormat="1" ht="28.4" customHeight="1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29</v>
      </c>
      <c r="F14" s="11">
        <v>24</v>
      </c>
      <c r="G14" s="11"/>
      <c r="H14" s="12"/>
      <c r="I14" s="11">
        <f>(E14-SUM(F14:G14))-K14</f>
        <v>5</v>
      </c>
      <c r="J14" s="12"/>
      <c r="K14" s="11">
        <v>0</v>
      </c>
      <c r="L14" s="12">
        <f>K14/E14</f>
        <v>0</v>
      </c>
      <c r="M14" s="11">
        <v>67</v>
      </c>
      <c r="N14" s="13">
        <v>0.83</v>
      </c>
    </row>
    <row r="15" spans="1:14" s="14" customFormat="1" ht="28.4" customHeight="1" x14ac:dyDescent="0.25">
      <c r="A15" s="10" t="s">
        <v>31</v>
      </c>
      <c r="B15" s="11" t="s">
        <v>25</v>
      </c>
      <c r="C15" s="11" t="s">
        <v>32</v>
      </c>
      <c r="D15" s="11" t="s">
        <v>30</v>
      </c>
      <c r="E15" s="11">
        <v>22</v>
      </c>
      <c r="F15" s="11">
        <v>18</v>
      </c>
      <c r="G15" s="11"/>
      <c r="H15" s="12"/>
      <c r="I15" s="11">
        <f>(E15-SUM(F15:G15))-K15</f>
        <v>4</v>
      </c>
      <c r="J15" s="12"/>
      <c r="K15" s="11">
        <v>0</v>
      </c>
      <c r="L15" s="12">
        <f>K15/E15</f>
        <v>0</v>
      </c>
      <c r="M15" s="11">
        <v>86</v>
      </c>
      <c r="N15" s="13">
        <v>0.82</v>
      </c>
    </row>
    <row r="16" spans="1:14" s="14" customFormat="1" ht="28.4" customHeight="1" x14ac:dyDescent="0.25">
      <c r="A16" s="10" t="s">
        <v>33</v>
      </c>
      <c r="B16" s="11" t="s">
        <v>25</v>
      </c>
      <c r="C16" s="11" t="s">
        <v>34</v>
      </c>
      <c r="D16" s="11" t="s">
        <v>30</v>
      </c>
      <c r="E16" s="11">
        <v>7</v>
      </c>
      <c r="F16" s="11">
        <v>6</v>
      </c>
      <c r="G16" s="11"/>
      <c r="H16" s="12"/>
      <c r="I16" s="11">
        <f>(E16-SUM(F16:G16))-K16</f>
        <v>1</v>
      </c>
      <c r="J16" s="12"/>
      <c r="K16" s="11">
        <v>0</v>
      </c>
      <c r="L16" s="12">
        <f>K16/E16</f>
        <v>0</v>
      </c>
      <c r="M16" s="11">
        <v>81</v>
      </c>
      <c r="N16" s="13">
        <v>0.71</v>
      </c>
    </row>
    <row r="17" spans="1:14" s="14" customFormat="1" ht="28.4" customHeight="1" x14ac:dyDescent="0.25">
      <c r="A17" s="10" t="s">
        <v>35</v>
      </c>
      <c r="B17" s="11" t="s">
        <v>25</v>
      </c>
      <c r="C17" s="11" t="s">
        <v>36</v>
      </c>
      <c r="D17" s="11" t="s">
        <v>37</v>
      </c>
      <c r="E17" s="11">
        <v>22</v>
      </c>
      <c r="F17" s="11">
        <v>17</v>
      </c>
      <c r="G17" s="11"/>
      <c r="H17" s="12"/>
      <c r="I17" s="11">
        <f>(E17-SUM(F17:G17))-K17</f>
        <v>5</v>
      </c>
      <c r="J17" s="12"/>
      <c r="K17" s="11">
        <v>0</v>
      </c>
      <c r="L17" s="12">
        <f>K17/E17</f>
        <v>0</v>
      </c>
      <c r="M17" s="11">
        <v>66</v>
      </c>
      <c r="N17" s="13">
        <v>0.77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80</v>
      </c>
      <c r="F28" s="16">
        <f>SUM(F14:F27)</f>
        <v>65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0.78249999999999997</v>
      </c>
    </row>
    <row r="30" spans="1:14" ht="120" customHeight="1" x14ac:dyDescent="0.35">
      <c r="A30" s="24" t="s">
        <v>40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41</v>
      </c>
      <c r="C33" s="25"/>
      <c r="D33" s="25"/>
      <c r="G33" s="26" t="s">
        <v>42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">
        <v>43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6" zoomScaleNormal="100" workbookViewId="0">
      <selection activeCell="A17" sqref="A14:XFD17"/>
    </sheetView>
  </sheetViews>
  <sheetFormatPr baseColWidth="10" defaultColWidth="11.453125" defaultRowHeight="14.5" x14ac:dyDescent="0.35"/>
  <cols>
    <col min="1" max="1" width="38.54296875" style="5" customWidth="1"/>
    <col min="2" max="2" width="4.7265625" style="5" customWidth="1"/>
    <col min="3" max="3" width="5.54296875" style="5" customWidth="1"/>
    <col min="4" max="4" width="21.81640625" style="5" customWidth="1"/>
    <col min="5" max="5" width="9.453125" style="5" customWidth="1"/>
    <col min="6" max="12" width="7.54296875" style="5" customWidth="1"/>
    <col min="13" max="1024" width="11.453125" style="5"/>
  </cols>
  <sheetData>
    <row r="1" spans="1:14" ht="62.25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5" t="s">
        <v>3</v>
      </c>
      <c r="B6" s="35"/>
      <c r="C6" s="35"/>
      <c r="D6" s="35"/>
      <c r="E6" s="36" t="str">
        <f>'1'!E6</f>
        <v>INFORMÁTICA</v>
      </c>
      <c r="F6" s="36"/>
      <c r="G6" s="36"/>
      <c r="H6" s="36"/>
      <c r="I6" s="6"/>
      <c r="J6" s="6"/>
      <c r="K6" s="6"/>
      <c r="L6" s="6"/>
      <c r="M6" s="6"/>
      <c r="N6" s="6"/>
    </row>
    <row r="7" spans="1:14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2" t="s">
        <v>5</v>
      </c>
      <c r="B8" s="28">
        <v>2</v>
      </c>
      <c r="C8" s="28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9" t="s">
        <v>9</v>
      </c>
      <c r="J8" s="29"/>
      <c r="K8" s="29"/>
      <c r="L8" s="28" t="str">
        <f>'1'!L8</f>
        <v>Febrero - Junio 2024</v>
      </c>
      <c r="M8" s="28"/>
      <c r="N8" s="28"/>
    </row>
    <row r="10" spans="1:14" x14ac:dyDescent="0.35">
      <c r="A10" s="2" t="s">
        <v>11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35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3" t="s">
        <v>25</v>
      </c>
    </row>
    <row r="13" spans="1:14" x14ac:dyDescent="0.35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3"/>
    </row>
    <row r="14" spans="1:14" s="14" customFormat="1" ht="28.4" customHeight="1" x14ac:dyDescent="0.25">
      <c r="A14" s="11" t="s">
        <v>28</v>
      </c>
      <c r="B14" s="11" t="s">
        <v>44</v>
      </c>
      <c r="C14" s="11" t="s">
        <v>29</v>
      </c>
      <c r="D14" s="11" t="s">
        <v>30</v>
      </c>
      <c r="E14" s="11">
        <v>29</v>
      </c>
      <c r="F14" s="11">
        <v>0</v>
      </c>
      <c r="G14" s="11"/>
      <c r="H14" s="12"/>
      <c r="I14" s="11">
        <v>29</v>
      </c>
      <c r="J14" s="12"/>
      <c r="K14" s="11">
        <v>0</v>
      </c>
      <c r="L14" s="12">
        <v>0</v>
      </c>
      <c r="M14" s="11"/>
      <c r="N14" s="13"/>
    </row>
    <row r="15" spans="1:14" s="14" customFormat="1" ht="28.4" customHeight="1" x14ac:dyDescent="0.25">
      <c r="A15" s="11" t="s">
        <v>31</v>
      </c>
      <c r="B15" s="11" t="s">
        <v>44</v>
      </c>
      <c r="C15" s="11" t="s">
        <v>32</v>
      </c>
      <c r="D15" s="11" t="s">
        <v>30</v>
      </c>
      <c r="E15" s="11">
        <v>22</v>
      </c>
      <c r="F15" s="11">
        <v>0</v>
      </c>
      <c r="G15" s="11"/>
      <c r="H15" s="12"/>
      <c r="I15" s="11">
        <v>22</v>
      </c>
      <c r="J15" s="12"/>
      <c r="K15" s="11">
        <v>0</v>
      </c>
      <c r="L15" s="12">
        <v>0</v>
      </c>
      <c r="M15" s="11"/>
      <c r="N15" s="13"/>
    </row>
    <row r="16" spans="1:14" s="14" customFormat="1" ht="28.4" customHeight="1" x14ac:dyDescent="0.25">
      <c r="A16" s="11" t="s">
        <v>33</v>
      </c>
      <c r="B16" s="11" t="s">
        <v>44</v>
      </c>
      <c r="C16" s="11" t="s">
        <v>34</v>
      </c>
      <c r="D16" s="11" t="s">
        <v>30</v>
      </c>
      <c r="E16" s="11">
        <v>7</v>
      </c>
      <c r="F16" s="11">
        <v>0</v>
      </c>
      <c r="G16" s="11"/>
      <c r="H16" s="12"/>
      <c r="I16" s="11">
        <v>7</v>
      </c>
      <c r="J16" s="12"/>
      <c r="K16" s="11">
        <v>0</v>
      </c>
      <c r="L16" s="12">
        <v>0</v>
      </c>
      <c r="M16" s="11"/>
      <c r="N16" s="13"/>
    </row>
    <row r="17" spans="1:14" s="14" customFormat="1" ht="28.4" customHeight="1" x14ac:dyDescent="0.25">
      <c r="A17" s="11" t="s">
        <v>35</v>
      </c>
      <c r="B17" s="11" t="s">
        <v>44</v>
      </c>
      <c r="C17" s="11" t="s">
        <v>36</v>
      </c>
      <c r="D17" s="11" t="s">
        <v>37</v>
      </c>
      <c r="E17" s="11">
        <v>22</v>
      </c>
      <c r="F17" s="11">
        <v>0</v>
      </c>
      <c r="G17" s="11"/>
      <c r="H17" s="12"/>
      <c r="I17" s="11">
        <v>22</v>
      </c>
      <c r="J17" s="12"/>
      <c r="K17" s="11">
        <v>0</v>
      </c>
      <c r="L17" s="12">
        <v>0</v>
      </c>
      <c r="M17" s="11"/>
      <c r="N17" s="13"/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80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>(E28-SUM(F28:G28))-K28</f>
        <v>80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24" t="s">
        <v>40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41</v>
      </c>
      <c r="C33" s="25"/>
      <c r="D33" s="25"/>
      <c r="G33" s="26" t="s">
        <v>42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MARCOS CAGAL ORTIZ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1" zoomScaleNormal="100" workbookViewId="0">
      <selection activeCell="P18" activeCellId="1" sqref="A14:XFD17 P18"/>
    </sheetView>
  </sheetViews>
  <sheetFormatPr baseColWidth="10" defaultColWidth="11.453125" defaultRowHeight="14.5" x14ac:dyDescent="0.35"/>
  <cols>
    <col min="1" max="1" width="38.54296875" style="5" customWidth="1"/>
    <col min="2" max="2" width="4.7265625" style="5" customWidth="1"/>
    <col min="3" max="3" width="5.54296875" style="5" customWidth="1"/>
    <col min="4" max="4" width="21.81640625" style="5" customWidth="1"/>
    <col min="5" max="5" width="9.453125" style="5" customWidth="1"/>
    <col min="6" max="12" width="7.54296875" style="5" customWidth="1"/>
    <col min="13" max="1024" width="11.453125" style="5"/>
  </cols>
  <sheetData>
    <row r="1" spans="1:14" ht="62.25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5" t="s">
        <v>3</v>
      </c>
      <c r="B6" s="35"/>
      <c r="C6" s="35"/>
      <c r="D6" s="35"/>
      <c r="E6" s="36" t="str">
        <f>'1'!E6</f>
        <v>INFORMÁTICA</v>
      </c>
      <c r="F6" s="36"/>
      <c r="G6" s="36"/>
      <c r="H6" s="36"/>
      <c r="I6" s="6"/>
      <c r="J6" s="6"/>
      <c r="K6" s="6"/>
      <c r="L6" s="6"/>
      <c r="M6" s="6"/>
      <c r="N6" s="6"/>
    </row>
    <row r="7" spans="1:14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2" t="s">
        <v>5</v>
      </c>
      <c r="B8" s="28">
        <v>3</v>
      </c>
      <c r="C8" s="28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9" t="s">
        <v>9</v>
      </c>
      <c r="J8" s="29"/>
      <c r="K8" s="29"/>
      <c r="L8" s="28" t="str">
        <f>'1'!L8</f>
        <v>Febrero - Junio 2024</v>
      </c>
      <c r="M8" s="28"/>
      <c r="N8" s="28"/>
    </row>
    <row r="10" spans="1:14" x14ac:dyDescent="0.35">
      <c r="A10" s="2" t="s">
        <v>11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35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3" t="s">
        <v>25</v>
      </c>
    </row>
    <row r="13" spans="1:14" x14ac:dyDescent="0.35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3"/>
    </row>
    <row r="14" spans="1:14" s="14" customFormat="1" ht="28.4" customHeight="1" x14ac:dyDescent="0.25">
      <c r="A14" s="11" t="str">
        <f>'[1]1'!A14</f>
        <v>Programación Orientada a Objetos</v>
      </c>
      <c r="B14" s="11" t="s">
        <v>45</v>
      </c>
      <c r="C14" s="11" t="str">
        <f>'[1]1'!C14</f>
        <v>210-A</v>
      </c>
      <c r="D14" s="11" t="str">
        <f>'[1]1'!D14</f>
        <v>IINF</v>
      </c>
      <c r="E14" s="11">
        <f>'[1]1'!E14</f>
        <v>29</v>
      </c>
      <c r="F14" s="11">
        <v>26</v>
      </c>
      <c r="G14" s="11"/>
      <c r="H14" s="12">
        <f>F14/E14</f>
        <v>0.89655172413793105</v>
      </c>
      <c r="I14" s="11">
        <f t="shared" ref="I14:I19" si="0">(E14-SUM(F14:G14))-K14</f>
        <v>3</v>
      </c>
      <c r="J14" s="12">
        <f>I14/E14</f>
        <v>0.10344827586206896</v>
      </c>
      <c r="K14" s="11"/>
      <c r="L14" s="12">
        <f t="shared" ref="L14:L19" si="1">K14/E14</f>
        <v>0</v>
      </c>
      <c r="M14" s="11">
        <v>72</v>
      </c>
      <c r="N14" s="13">
        <v>0.59</v>
      </c>
    </row>
    <row r="15" spans="1:14" s="14" customFormat="1" ht="28.4" customHeight="1" x14ac:dyDescent="0.25">
      <c r="A15" s="11" t="str">
        <f>'[1]1'!A14</f>
        <v>Programación Orientada a Objetos</v>
      </c>
      <c r="B15" s="11" t="s">
        <v>46</v>
      </c>
      <c r="C15" s="11" t="str">
        <f>'[1]1'!C14</f>
        <v>210-A</v>
      </c>
      <c r="D15" s="11" t="str">
        <f>'[1]1'!D14</f>
        <v>IINF</v>
      </c>
      <c r="E15" s="11">
        <f>'[1]1'!E14</f>
        <v>29</v>
      </c>
      <c r="F15" s="11">
        <v>26</v>
      </c>
      <c r="G15" s="11"/>
      <c r="H15" s="12">
        <f>F15/E15</f>
        <v>0.89655172413793105</v>
      </c>
      <c r="I15" s="11">
        <f t="shared" si="0"/>
        <v>3</v>
      </c>
      <c r="J15" s="12">
        <f>I15/E15</f>
        <v>0.10344827586206896</v>
      </c>
      <c r="K15" s="11"/>
      <c r="L15" s="12">
        <f t="shared" si="1"/>
        <v>0</v>
      </c>
      <c r="M15" s="11">
        <v>72</v>
      </c>
      <c r="N15" s="13">
        <v>0.59</v>
      </c>
    </row>
    <row r="16" spans="1:14" s="14" customFormat="1" ht="28.4" customHeight="1" x14ac:dyDescent="0.25">
      <c r="A16" s="11" t="str">
        <f>'[1]1'!A15</f>
        <v>Administración y Organización de Datos</v>
      </c>
      <c r="B16" s="11" t="s">
        <v>45</v>
      </c>
      <c r="C16" s="11" t="str">
        <f>'[1]1'!C15</f>
        <v>410-A</v>
      </c>
      <c r="D16" s="11" t="str">
        <f>'[1]1'!D15</f>
        <v>IINF</v>
      </c>
      <c r="E16" s="11">
        <f>'[1]1'!E15</f>
        <v>22</v>
      </c>
      <c r="F16" s="11">
        <v>19</v>
      </c>
      <c r="G16" s="11"/>
      <c r="H16" s="12">
        <f>F16/E16</f>
        <v>0.86363636363636365</v>
      </c>
      <c r="I16" s="11">
        <f t="shared" si="0"/>
        <v>3</v>
      </c>
      <c r="J16" s="12">
        <f>I16/E16</f>
        <v>0.13636363636363635</v>
      </c>
      <c r="K16" s="11"/>
      <c r="L16" s="12">
        <f t="shared" si="1"/>
        <v>0</v>
      </c>
      <c r="M16" s="11">
        <v>77</v>
      </c>
      <c r="N16" s="13">
        <v>0.82</v>
      </c>
    </row>
    <row r="17" spans="1:14" s="14" customFormat="1" ht="28.4" customHeight="1" x14ac:dyDescent="0.25">
      <c r="A17" s="11" t="str">
        <f>'[1]1'!A16</f>
        <v>Tópicos de Ciencia de Datos</v>
      </c>
      <c r="B17" s="11" t="s">
        <v>45</v>
      </c>
      <c r="C17" s="11" t="str">
        <f>'[1]1'!C16</f>
        <v>810-A</v>
      </c>
      <c r="D17" s="11" t="str">
        <f>'[1]1'!D16</f>
        <v>IINF</v>
      </c>
      <c r="E17" s="11">
        <f>'[1]1'!E16</f>
        <v>7</v>
      </c>
      <c r="F17" s="11">
        <v>4</v>
      </c>
      <c r="G17" s="11"/>
      <c r="H17" s="12">
        <f>F17/E17</f>
        <v>0.5714285714285714</v>
      </c>
      <c r="I17" s="11">
        <f t="shared" si="0"/>
        <v>3</v>
      </c>
      <c r="J17" s="12">
        <f>I17/E17</f>
        <v>0.42857142857142855</v>
      </c>
      <c r="K17" s="11"/>
      <c r="L17" s="12">
        <f t="shared" si="1"/>
        <v>0</v>
      </c>
      <c r="M17" s="11">
        <v>56</v>
      </c>
      <c r="N17" s="13">
        <v>0.56999999999999995</v>
      </c>
    </row>
    <row r="18" spans="1:14" s="14" customFormat="1" ht="28.4" customHeight="1" x14ac:dyDescent="0.25">
      <c r="A18" s="11" t="str">
        <f>'[1]1'!A16</f>
        <v>Tópicos de Ciencia de Datos</v>
      </c>
      <c r="B18" s="11" t="s">
        <v>46</v>
      </c>
      <c r="C18" s="11" t="str">
        <f>'[1]1'!C16</f>
        <v>810-A</v>
      </c>
      <c r="D18" s="11" t="str">
        <f>'[1]1'!D16</f>
        <v>IINF</v>
      </c>
      <c r="E18" s="11">
        <f>'[1]1'!E16</f>
        <v>7</v>
      </c>
      <c r="F18" s="11">
        <v>5</v>
      </c>
      <c r="G18" s="11"/>
      <c r="H18" s="12">
        <f>F18/E18</f>
        <v>0.7142857142857143</v>
      </c>
      <c r="I18" s="11">
        <f t="shared" si="0"/>
        <v>2</v>
      </c>
      <c r="J18" s="12">
        <f>I18/E18</f>
        <v>0.2857142857142857</v>
      </c>
      <c r="K18" s="11"/>
      <c r="L18" s="12">
        <f t="shared" si="1"/>
        <v>0</v>
      </c>
      <c r="M18" s="11">
        <v>68</v>
      </c>
      <c r="N18" s="13">
        <v>0.71</v>
      </c>
    </row>
    <row r="19" spans="1:14" s="14" customFormat="1" ht="28.4" customHeight="1" x14ac:dyDescent="0.25">
      <c r="A19" s="11" t="str">
        <f>'[1]1'!A17</f>
        <v>Software de Aplicación ejecutivo</v>
      </c>
      <c r="B19" s="11" t="s">
        <v>44</v>
      </c>
      <c r="C19" s="11" t="str">
        <f>'[1]1'!C17</f>
        <v>207-B</v>
      </c>
      <c r="D19" s="11" t="str">
        <f>'[1]1'!D17</f>
        <v>IGE</v>
      </c>
      <c r="E19" s="11">
        <f>'[1]1'!E17</f>
        <v>22</v>
      </c>
      <c r="F19" s="11">
        <v>0</v>
      </c>
      <c r="G19" s="11"/>
      <c r="H19" s="12"/>
      <c r="I19" s="11">
        <f t="shared" si="0"/>
        <v>22</v>
      </c>
      <c r="J19" s="12"/>
      <c r="K19" s="11"/>
      <c r="L19" s="12">
        <f t="shared" si="1"/>
        <v>0</v>
      </c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116</v>
      </c>
      <c r="F28" s="16">
        <f>SUM(F14:F27)</f>
        <v>80</v>
      </c>
      <c r="G28" s="16">
        <f>SUM(G14:G27)</f>
        <v>0</v>
      </c>
      <c r="H28" s="17">
        <f>SUM(F28:G28)/E28</f>
        <v>0.68965517241379315</v>
      </c>
      <c r="I28" s="16">
        <f>(E28-SUM(F28:G28))-K28</f>
        <v>36</v>
      </c>
      <c r="J28" s="17">
        <f>I28/E28</f>
        <v>0.31034482758620691</v>
      </c>
      <c r="K28" s="16">
        <f>SUM(K14:K27)</f>
        <v>0</v>
      </c>
      <c r="L28" s="17">
        <f>K28/E28</f>
        <v>0</v>
      </c>
      <c r="M28" s="16">
        <f>AVERAGE(M14:M27)</f>
        <v>69</v>
      </c>
      <c r="N28" s="18">
        <f>AVERAGE(N14:N27)</f>
        <v>0.65599999999999992</v>
      </c>
    </row>
    <row r="30" spans="1:14" ht="120" customHeight="1" x14ac:dyDescent="0.35">
      <c r="A30" s="24" t="s">
        <v>40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41</v>
      </c>
      <c r="C33" s="25"/>
      <c r="D33" s="25"/>
      <c r="G33" s="26" t="s">
        <v>42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MARCOS CAGAL ORTIZ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zoomScale="110" zoomScaleNormal="110" workbookViewId="0">
      <selection activeCell="O16" sqref="A14:XFD17"/>
    </sheetView>
  </sheetViews>
  <sheetFormatPr baseColWidth="10" defaultColWidth="11.453125" defaultRowHeight="14.5" x14ac:dyDescent="0.35"/>
  <cols>
    <col min="1" max="1" width="38.54296875" style="5" customWidth="1"/>
    <col min="2" max="2" width="4.7265625" style="5" customWidth="1"/>
    <col min="3" max="3" width="5.54296875" style="5" customWidth="1"/>
    <col min="4" max="4" width="21.81640625" style="5" customWidth="1"/>
    <col min="5" max="5" width="9.453125" style="5" customWidth="1"/>
    <col min="6" max="12" width="7.54296875" style="5" customWidth="1"/>
    <col min="13" max="1024" width="11.453125" style="5"/>
  </cols>
  <sheetData>
    <row r="1" spans="1:14" ht="62.25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5" t="s">
        <v>3</v>
      </c>
      <c r="B6" s="35"/>
      <c r="C6" s="35"/>
      <c r="D6" s="35"/>
      <c r="E6" s="36" t="str">
        <f>'1'!E6</f>
        <v>INFORMÁTICA</v>
      </c>
      <c r="F6" s="36"/>
      <c r="G6" s="36"/>
      <c r="H6" s="36"/>
      <c r="I6" s="6"/>
      <c r="J6" s="6"/>
      <c r="K6" s="6"/>
      <c r="L6" s="6"/>
      <c r="M6" s="6"/>
      <c r="N6" s="6"/>
    </row>
    <row r="7" spans="1:14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2" t="s">
        <v>5</v>
      </c>
      <c r="B8" s="28">
        <v>4</v>
      </c>
      <c r="C8" s="28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9" t="s">
        <v>9</v>
      </c>
      <c r="J8" s="29"/>
      <c r="K8" s="29"/>
      <c r="L8" s="28" t="str">
        <f>'1'!L8</f>
        <v>Febrero - Junio 2024</v>
      </c>
      <c r="M8" s="28"/>
      <c r="N8" s="28"/>
    </row>
    <row r="10" spans="1:14" x14ac:dyDescent="0.35">
      <c r="A10" s="2" t="s">
        <v>11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35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3" t="s">
        <v>25</v>
      </c>
    </row>
    <row r="13" spans="1:14" x14ac:dyDescent="0.35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3"/>
    </row>
    <row r="14" spans="1:14" s="14" customFormat="1" ht="28.4" customHeight="1" x14ac:dyDescent="0.25">
      <c r="A14" s="11" t="str">
        <f>'1'!A14</f>
        <v>Programación Orientada a Objetos</v>
      </c>
      <c r="B14" s="11" t="s">
        <v>44</v>
      </c>
      <c r="C14" s="11" t="str">
        <f>'1'!C14</f>
        <v>210-A</v>
      </c>
      <c r="D14" s="11" t="str">
        <f>'1'!D14</f>
        <v>IINF</v>
      </c>
      <c r="E14" s="11">
        <f>'1'!E14</f>
        <v>29</v>
      </c>
      <c r="F14" s="11">
        <v>0</v>
      </c>
      <c r="G14" s="11"/>
      <c r="H14" s="12">
        <f>F14/E14</f>
        <v>0</v>
      </c>
      <c r="I14" s="11">
        <f>(E14-SUM(F14:G14))-K14</f>
        <v>29</v>
      </c>
      <c r="J14" s="12"/>
      <c r="K14" s="11"/>
      <c r="L14" s="12">
        <f>K14/E14</f>
        <v>0</v>
      </c>
      <c r="M14" s="11"/>
      <c r="N14" s="13"/>
    </row>
    <row r="15" spans="1:14" s="14" customFormat="1" ht="28.4" customHeight="1" x14ac:dyDescent="0.25">
      <c r="A15" s="11" t="str">
        <f>'1'!A15</f>
        <v>Administración y Organización de Datos</v>
      </c>
      <c r="B15" s="11" t="s">
        <v>46</v>
      </c>
      <c r="C15" s="11" t="str">
        <f>'1'!C15</f>
        <v>410-A</v>
      </c>
      <c r="D15" s="11" t="str">
        <f>'1'!D15</f>
        <v>IINF</v>
      </c>
      <c r="E15" s="11">
        <f>'1'!E15</f>
        <v>22</v>
      </c>
      <c r="F15" s="11">
        <v>19</v>
      </c>
      <c r="G15" s="11"/>
      <c r="H15" s="12">
        <f>F15/E15</f>
        <v>0.86363636363636365</v>
      </c>
      <c r="I15" s="11">
        <f>(E15-SUM(F15:G15))-K15</f>
        <v>3</v>
      </c>
      <c r="J15" s="12">
        <f>I15/E15</f>
        <v>0.13636363636363635</v>
      </c>
      <c r="K15" s="11"/>
      <c r="L15" s="12">
        <f>K15/E15</f>
        <v>0</v>
      </c>
      <c r="M15" s="11">
        <v>87</v>
      </c>
      <c r="N15" s="13">
        <v>0.77</v>
      </c>
    </row>
    <row r="16" spans="1:14" s="14" customFormat="1" ht="28.4" customHeight="1" x14ac:dyDescent="0.25">
      <c r="A16" s="11" t="str">
        <f>'1'!A16</f>
        <v>Tópicos de Ciencia de Datos</v>
      </c>
      <c r="B16" s="11" t="s">
        <v>46</v>
      </c>
      <c r="C16" s="11" t="str">
        <f>'1'!C16</f>
        <v>810-A</v>
      </c>
      <c r="D16" s="11" t="str">
        <f>'1'!D16</f>
        <v>IINF</v>
      </c>
      <c r="E16" s="11">
        <f>'1'!E16</f>
        <v>7</v>
      </c>
      <c r="F16" s="11">
        <v>5</v>
      </c>
      <c r="G16" s="11"/>
      <c r="H16" s="12">
        <f>F16/E16</f>
        <v>0.7142857142857143</v>
      </c>
      <c r="I16" s="11">
        <f>(E16-SUM(F16:G16))-K16</f>
        <v>2</v>
      </c>
      <c r="J16" s="12">
        <f>I16/E16</f>
        <v>0.2857142857142857</v>
      </c>
      <c r="K16" s="11"/>
      <c r="L16" s="12">
        <f>K16/E16</f>
        <v>0</v>
      </c>
      <c r="M16" s="11">
        <v>68</v>
      </c>
      <c r="N16" s="13">
        <v>0.71</v>
      </c>
    </row>
    <row r="17" spans="1:14" s="14" customFormat="1" ht="28.4" customHeight="1" x14ac:dyDescent="0.25">
      <c r="A17" s="11" t="str">
        <f>'1'!A16</f>
        <v>Tópicos de Ciencia de Datos</v>
      </c>
      <c r="B17" s="11" t="s">
        <v>47</v>
      </c>
      <c r="C17" s="11" t="str">
        <f>'1'!C16</f>
        <v>810-A</v>
      </c>
      <c r="D17" s="11" t="str">
        <f>'1'!D16</f>
        <v>IINF</v>
      </c>
      <c r="E17" s="11">
        <f>'1'!E16</f>
        <v>7</v>
      </c>
      <c r="F17" s="11">
        <v>4</v>
      </c>
      <c r="G17" s="11"/>
      <c r="H17" s="12">
        <f>F17/E17</f>
        <v>0.5714285714285714</v>
      </c>
      <c r="I17" s="11">
        <f>(E17-SUM(F17:G17))-K17</f>
        <v>3</v>
      </c>
      <c r="J17" s="12">
        <f>I17/E17</f>
        <v>0.42857142857142855</v>
      </c>
      <c r="K17" s="11"/>
      <c r="L17" s="12">
        <f>K17/E17</f>
        <v>0</v>
      </c>
      <c r="M17" s="11">
        <v>56</v>
      </c>
      <c r="N17" s="13">
        <v>0.56999999999999995</v>
      </c>
    </row>
    <row r="18" spans="1:14" s="14" customFormat="1" ht="28.4" customHeight="1" x14ac:dyDescent="0.25">
      <c r="A18" s="11" t="str">
        <f>'1'!A17</f>
        <v>Software de Aplicación ejecutivo</v>
      </c>
      <c r="B18" s="11" t="s">
        <v>45</v>
      </c>
      <c r="C18" s="11" t="str">
        <f>'1'!C17</f>
        <v>207-B</v>
      </c>
      <c r="D18" s="11" t="str">
        <f>'1'!D17</f>
        <v>IGE</v>
      </c>
      <c r="E18" s="11">
        <f>'1'!E17</f>
        <v>22</v>
      </c>
      <c r="F18" s="11">
        <v>9</v>
      </c>
      <c r="G18" s="11"/>
      <c r="H18" s="12">
        <f>F18/E18</f>
        <v>0.40909090909090912</v>
      </c>
      <c r="I18" s="11">
        <f>(E18-SUM(F18:G18))-K18</f>
        <v>13</v>
      </c>
      <c r="J18" s="12">
        <f>I18/E18</f>
        <v>0.59090909090909094</v>
      </c>
      <c r="K18" s="11"/>
      <c r="L18" s="12">
        <f>K18/E18</f>
        <v>0</v>
      </c>
      <c r="M18" s="11">
        <v>38</v>
      </c>
      <c r="N18" s="13">
        <v>0.41</v>
      </c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87</v>
      </c>
      <c r="F28" s="16">
        <f>SUM(F14:F27)</f>
        <v>37</v>
      </c>
      <c r="G28" s="16">
        <f>SUM(G14:G27)</f>
        <v>0</v>
      </c>
      <c r="H28" s="17">
        <f>SUM(F28:G28)/E28</f>
        <v>0.42528735632183906</v>
      </c>
      <c r="I28" s="16">
        <f>(E28-SUM(F28:G28))-K28</f>
        <v>50</v>
      </c>
      <c r="J28" s="17">
        <f>I28/E28</f>
        <v>0.57471264367816088</v>
      </c>
      <c r="K28" s="16">
        <f>SUM(K14:K27)</f>
        <v>0</v>
      </c>
      <c r="L28" s="17">
        <f>K28/E28</f>
        <v>0</v>
      </c>
      <c r="M28" s="16">
        <f>AVERAGE(M14:M27)</f>
        <v>62.25</v>
      </c>
      <c r="N28" s="18">
        <f>AVERAGE(N14:N27)</f>
        <v>0.61499999999999999</v>
      </c>
    </row>
    <row r="30" spans="1:14" ht="120" customHeight="1" x14ac:dyDescent="0.35">
      <c r="A30" s="24" t="s">
        <v>40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41</v>
      </c>
      <c r="C33" s="25"/>
      <c r="D33" s="25"/>
      <c r="G33" s="26" t="s">
        <v>42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MARCOS CAGAL ORTIZ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topLeftCell="A8" zoomScaleNormal="100" workbookViewId="0">
      <selection activeCell="N15" sqref="N15"/>
    </sheetView>
  </sheetViews>
  <sheetFormatPr baseColWidth="10" defaultColWidth="11.453125" defaultRowHeight="14.5" x14ac:dyDescent="0.35"/>
  <cols>
    <col min="1" max="1" width="38.54296875" style="5" customWidth="1"/>
    <col min="2" max="2" width="4.7265625" style="5" customWidth="1"/>
    <col min="3" max="3" width="5.54296875" style="5" customWidth="1"/>
    <col min="4" max="4" width="21.81640625" style="5" customWidth="1"/>
    <col min="5" max="5" width="9.453125" style="5" customWidth="1"/>
    <col min="6" max="12" width="7.54296875" style="5" customWidth="1"/>
    <col min="13" max="1024" width="11.453125" style="5"/>
  </cols>
  <sheetData>
    <row r="1" spans="1:14" ht="62.25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3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3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35" t="s">
        <v>3</v>
      </c>
      <c r="B6" s="35"/>
      <c r="C6" s="35"/>
      <c r="D6" s="35"/>
      <c r="E6" s="36" t="str">
        <f>'1'!E6</f>
        <v>INFORMÁTICA</v>
      </c>
      <c r="F6" s="36"/>
      <c r="G6" s="36"/>
      <c r="H6" s="36"/>
      <c r="I6" s="6"/>
      <c r="J6" s="6"/>
      <c r="K6" s="6"/>
      <c r="L6" s="6"/>
      <c r="M6" s="6"/>
      <c r="N6" s="6"/>
    </row>
    <row r="7" spans="1:14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35">
      <c r="A8" s="2" t="s">
        <v>5</v>
      </c>
      <c r="B8" s="28" t="s">
        <v>48</v>
      </c>
      <c r="C8" s="28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9" t="s">
        <v>9</v>
      </c>
      <c r="J8" s="29"/>
      <c r="K8" s="29"/>
      <c r="L8" s="28" t="str">
        <f>'1'!L8</f>
        <v>Febrero - Junio 2024</v>
      </c>
      <c r="M8" s="28"/>
      <c r="N8" s="28"/>
    </row>
    <row r="10" spans="1:14" x14ac:dyDescent="0.35">
      <c r="A10" s="2" t="s">
        <v>11</v>
      </c>
      <c r="B10" s="28" t="str">
        <f>'1'!B10</f>
        <v>ROGELIO ENRIQUE TELONA TORRES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3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35">
      <c r="A12" s="31" t="s">
        <v>13</v>
      </c>
      <c r="B12" s="32" t="s">
        <v>14</v>
      </c>
      <c r="C12" s="32" t="s">
        <v>15</v>
      </c>
      <c r="D12" s="33" t="s">
        <v>16</v>
      </c>
      <c r="E12" s="33" t="s">
        <v>17</v>
      </c>
      <c r="F12" s="33" t="s">
        <v>18</v>
      </c>
      <c r="G12" s="33"/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23</v>
      </c>
      <c r="M12" s="33" t="s">
        <v>24</v>
      </c>
      <c r="N12" s="23" t="s">
        <v>25</v>
      </c>
    </row>
    <row r="13" spans="1:14" x14ac:dyDescent="0.35">
      <c r="A13" s="31"/>
      <c r="B13" s="32"/>
      <c r="C13" s="32"/>
      <c r="D13" s="33"/>
      <c r="E13" s="33"/>
      <c r="F13" s="9" t="s">
        <v>26</v>
      </c>
      <c r="G13" s="9" t="s">
        <v>27</v>
      </c>
      <c r="H13" s="33"/>
      <c r="I13" s="33"/>
      <c r="J13" s="33"/>
      <c r="K13" s="33"/>
      <c r="L13" s="33"/>
      <c r="M13" s="33"/>
      <c r="N13" s="23"/>
    </row>
    <row r="14" spans="1:14" s="14" customFormat="1" ht="25" x14ac:dyDescent="0.25">
      <c r="A14" s="11" t="str">
        <f>'1'!A14</f>
        <v>Programación Orientada a Objetos</v>
      </c>
      <c r="B14" s="11" t="s">
        <v>49</v>
      </c>
      <c r="C14" s="11" t="str">
        <f>'1'!C14</f>
        <v>210-A</v>
      </c>
      <c r="D14" s="11" t="str">
        <f>'1'!D14</f>
        <v>IINF</v>
      </c>
      <c r="E14" s="11">
        <f>'1'!E14</f>
        <v>29</v>
      </c>
      <c r="F14" s="11">
        <v>9</v>
      </c>
      <c r="G14" s="11">
        <v>19</v>
      </c>
      <c r="H14" s="12">
        <f>(F14+G14)/E14</f>
        <v>0.96551724137931039</v>
      </c>
      <c r="I14" s="11">
        <f t="shared" ref="I14:I28" si="0">(E14-SUM(F14:G14))-K14</f>
        <v>1</v>
      </c>
      <c r="J14" s="12">
        <f>I14/E14</f>
        <v>3.4482758620689655E-2</v>
      </c>
      <c r="K14" s="11">
        <v>0</v>
      </c>
      <c r="L14" s="12">
        <f>K14/E14</f>
        <v>0</v>
      </c>
      <c r="M14" s="11">
        <v>77</v>
      </c>
      <c r="N14" s="13">
        <v>0.55000000000000004</v>
      </c>
    </row>
    <row r="15" spans="1:14" s="14" customFormat="1" ht="25" x14ac:dyDescent="0.25">
      <c r="A15" s="11" t="str">
        <f>'1'!A15</f>
        <v>Administración y Organización de Datos</v>
      </c>
      <c r="B15" s="11" t="s">
        <v>49</v>
      </c>
      <c r="C15" s="11" t="str">
        <f>'1'!C15</f>
        <v>410-A</v>
      </c>
      <c r="D15" s="11" t="str">
        <f>'1'!D15</f>
        <v>IINF</v>
      </c>
      <c r="E15" s="11">
        <f>'1'!E15</f>
        <v>22</v>
      </c>
      <c r="F15" s="11">
        <v>18</v>
      </c>
      <c r="G15" s="11">
        <v>2</v>
      </c>
      <c r="H15" s="12">
        <f t="shared" ref="H15:H17" si="1">(F15+G15)/E15</f>
        <v>0.90909090909090906</v>
      </c>
      <c r="I15" s="11">
        <f t="shared" si="0"/>
        <v>2</v>
      </c>
      <c r="J15" s="12">
        <f>I15/E15</f>
        <v>9.0909090909090912E-2</v>
      </c>
      <c r="K15" s="11">
        <v>0</v>
      </c>
      <c r="L15" s="12">
        <f>K15/E15</f>
        <v>0</v>
      </c>
      <c r="M15" s="11">
        <v>82</v>
      </c>
      <c r="N15" s="13">
        <v>0.82</v>
      </c>
    </row>
    <row r="16" spans="1:14" s="14" customFormat="1" ht="25" x14ac:dyDescent="0.25">
      <c r="A16" s="11" t="str">
        <f>'1'!A16</f>
        <v>Tópicos de Ciencia de Datos</v>
      </c>
      <c r="B16" s="11" t="s">
        <v>49</v>
      </c>
      <c r="C16" s="11" t="str">
        <f>'1'!C16</f>
        <v>810-A</v>
      </c>
      <c r="D16" s="11" t="str">
        <f>'1'!D16</f>
        <v>IINF</v>
      </c>
      <c r="E16" s="11">
        <f>'1'!E16</f>
        <v>7</v>
      </c>
      <c r="F16" s="11">
        <v>4</v>
      </c>
      <c r="G16" s="11">
        <v>3</v>
      </c>
      <c r="H16" s="12">
        <f t="shared" si="1"/>
        <v>1</v>
      </c>
      <c r="I16" s="11">
        <f t="shared" si="0"/>
        <v>0</v>
      </c>
      <c r="J16" s="12">
        <f>I16/E16</f>
        <v>0</v>
      </c>
      <c r="K16" s="11">
        <v>0</v>
      </c>
      <c r="L16" s="12">
        <f>K16/E16</f>
        <v>0</v>
      </c>
      <c r="M16" s="11">
        <v>89</v>
      </c>
      <c r="N16" s="13">
        <v>0.56999999999999995</v>
      </c>
    </row>
    <row r="17" spans="1:14" s="14" customFormat="1" ht="25" x14ac:dyDescent="0.25">
      <c r="A17" s="11" t="str">
        <f>'1'!A17</f>
        <v>Software de Aplicación ejecutivo</v>
      </c>
      <c r="B17" s="11" t="s">
        <v>49</v>
      </c>
      <c r="C17" s="11" t="str">
        <f>'1'!C17</f>
        <v>207-B</v>
      </c>
      <c r="D17" s="11" t="str">
        <f>'1'!D17</f>
        <v>IGE</v>
      </c>
      <c r="E17" s="11">
        <f>'1'!E17</f>
        <v>22</v>
      </c>
      <c r="F17" s="11">
        <v>12</v>
      </c>
      <c r="G17" s="11">
        <v>6</v>
      </c>
      <c r="H17" s="12">
        <f t="shared" si="1"/>
        <v>0.81818181818181823</v>
      </c>
      <c r="I17" s="11">
        <f t="shared" si="0"/>
        <v>4</v>
      </c>
      <c r="J17" s="12">
        <f>I17/E17</f>
        <v>0.18181818181818182</v>
      </c>
      <c r="K17" s="11">
        <v>0</v>
      </c>
      <c r="L17" s="12">
        <f>K17/E17</f>
        <v>0</v>
      </c>
      <c r="M17" s="11">
        <v>69</v>
      </c>
      <c r="N17" s="13">
        <v>0.82</v>
      </c>
    </row>
    <row r="18" spans="1:14" s="14" customFormat="1" ht="12.5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5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5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5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5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5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5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5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5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5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80</v>
      </c>
      <c r="F28" s="16">
        <f>SUM(F14:F27)</f>
        <v>43</v>
      </c>
      <c r="G28" s="16">
        <f>SUM(G14:G27)</f>
        <v>30</v>
      </c>
      <c r="H28" s="17">
        <f>SUM(F28:G28)/E28</f>
        <v>0.91249999999999998</v>
      </c>
      <c r="I28" s="16">
        <f t="shared" si="0"/>
        <v>7</v>
      </c>
      <c r="J28" s="17">
        <f>I28/E28</f>
        <v>8.7499999999999994E-2</v>
      </c>
      <c r="K28" s="16">
        <f>SUM(K14:K27)</f>
        <v>0</v>
      </c>
      <c r="L28" s="17">
        <f>K28/E28</f>
        <v>0</v>
      </c>
      <c r="M28" s="16">
        <f>AVERAGE(M14:M27)</f>
        <v>79.25</v>
      </c>
      <c r="N28" s="18">
        <f>AVERAGE(N14:N27)</f>
        <v>0.69</v>
      </c>
    </row>
    <row r="30" spans="1:14" ht="120" customHeight="1" x14ac:dyDescent="0.35">
      <c r="A30" s="24" t="s">
        <v>40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35">
      <c r="A32" s="19"/>
    </row>
    <row r="33" spans="1:10" ht="12.75" customHeight="1" x14ac:dyDescent="0.35">
      <c r="B33" s="25" t="s">
        <v>41</v>
      </c>
      <c r="C33" s="25"/>
      <c r="D33" s="25"/>
      <c r="G33" s="26" t="s">
        <v>42</v>
      </c>
      <c r="H33" s="26"/>
      <c r="I33" s="26"/>
      <c r="J33" s="26"/>
    </row>
    <row r="34" spans="1:10" ht="62.25" customHeight="1" x14ac:dyDescent="0.35">
      <c r="B34" s="27"/>
      <c r="C34" s="27"/>
      <c r="D34" s="27"/>
      <c r="G34" s="28"/>
      <c r="H34" s="28"/>
      <c r="I34" s="28"/>
      <c r="J34" s="28"/>
    </row>
    <row r="35" spans="1:10" hidden="1" x14ac:dyDescent="0.3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35"/>
    <row r="37" spans="1:10" ht="45" customHeight="1" x14ac:dyDescent="0.35">
      <c r="B37" s="22" t="str">
        <f>B10</f>
        <v>ROGELIO ENRIQUE TELONA TORRES</v>
      </c>
      <c r="C37" s="22"/>
      <c r="D37" s="22"/>
      <c r="E37" s="20"/>
      <c r="F37" s="20"/>
      <c r="G37" s="22" t="str">
        <f>'1'!G37</f>
        <v>MARCOS CAGAL ORTIZ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37</cp:revision>
  <dcterms:created xsi:type="dcterms:W3CDTF">2021-11-22T14:45:25Z</dcterms:created>
  <dcterms:modified xsi:type="dcterms:W3CDTF">2024-06-19T22:41:09Z</dcterms:modified>
  <dc:language>es-MX</dc:language>
</cp:coreProperties>
</file>