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REPORTES Y EVIDENCIAS F-J 2024\REPORTES PARCIALES\Reporte Final\"/>
    </mc:Choice>
  </mc:AlternateContent>
  <xr:revisionPtr revIDLastSave="0" documentId="13_ncr:1_{B543F096-95CD-493B-8F19-4252420A377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I15" i="25"/>
  <c r="J15" i="25" s="1"/>
  <c r="I16" i="25"/>
  <c r="J16" i="25" s="1"/>
  <c r="J17" i="25"/>
  <c r="J18" i="25"/>
  <c r="H15" i="25"/>
  <c r="H16" i="25"/>
  <c r="H17" i="25"/>
  <c r="H18" i="25"/>
  <c r="L20" i="24"/>
  <c r="I20" i="24"/>
  <c r="L15" i="24"/>
  <c r="L16" i="24"/>
  <c r="L17" i="24"/>
  <c r="L18" i="24"/>
  <c r="L19" i="24"/>
  <c r="I15" i="24"/>
  <c r="I16" i="24"/>
  <c r="I17" i="24"/>
  <c r="I18" i="24"/>
  <c r="I19" i="24"/>
  <c r="L18" i="23"/>
  <c r="L19" i="23"/>
  <c r="I18" i="23"/>
  <c r="I19" i="23"/>
  <c r="L21" i="23"/>
  <c r="L15" i="23"/>
  <c r="L16" i="23"/>
  <c r="L17" i="23"/>
  <c r="I15" i="23"/>
  <c r="I16" i="23"/>
  <c r="I17" i="23"/>
  <c r="I20" i="23"/>
  <c r="I21" i="23"/>
  <c r="B10" i="22"/>
  <c r="I16" i="10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37" i="22"/>
  <c r="L8" i="22"/>
  <c r="H8" i="22"/>
  <c r="E8" i="22"/>
  <c r="N28" i="22"/>
  <c r="M28" i="22"/>
  <c r="K28" i="22"/>
  <c r="F28" i="22"/>
  <c r="B34" i="10"/>
  <c r="N25" i="10"/>
  <c r="M25" i="10"/>
  <c r="K25" i="10"/>
  <c r="F25" i="10"/>
  <c r="E25" i="10"/>
  <c r="L14" i="25" l="1"/>
  <c r="E28" i="25"/>
  <c r="L14" i="24"/>
  <c r="E28" i="24"/>
  <c r="L14" i="23"/>
  <c r="E28" i="23"/>
  <c r="L14" i="22"/>
  <c r="E28" i="22"/>
  <c r="L25" i="10"/>
  <c r="I28" i="25" l="1"/>
  <c r="J28" i="25" s="1"/>
  <c r="L28" i="25"/>
  <c r="H28" i="25"/>
  <c r="I28" i="24"/>
  <c r="L28" i="24"/>
  <c r="I28" i="23"/>
  <c r="L28" i="23"/>
  <c r="L28" i="22"/>
  <c r="L2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<sst xmlns="http://schemas.openxmlformats.org/spreadsheetml/2006/main" count="279" uniqueCount="54">
  <si>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</si>
  <si>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</si>
  <si>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</si>
  <si>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</si>
  <si>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</si>
  <si>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</si>
  <si>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</si>
  <si>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</si>
  <si>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</si>
  <si>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</si>
  <si>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</si>
  <si>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</si>
  <si>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</si>
  <si>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</si>
  <si>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</si>
  <si>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</si>
  <si>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</si>
  <si>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</si>
  <si>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</si>
  <si>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</si>
  <si>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</si>
  <si>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</si>
  <si>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</si>
  <si>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</si>
  <si>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</si>
  <si>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</si>
  <si>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</si>
  <si>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</si>
  <si>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</si>
  <si>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</si>
  <si>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</si>
  <si>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</si>
  <si>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</si>
  <si>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LA</t>
  </si>
  <si>
    <t>MA. DE LA CRUZ PORRAS ARIAS</t>
  </si>
  <si>
    <t>FEB-JUN 2024</t>
  </si>
  <si>
    <t>ADMINISTRACIÓN DEL MANTENIMIENTO</t>
  </si>
  <si>
    <t>601 A</t>
  </si>
  <si>
    <t>601 B</t>
  </si>
  <si>
    <t>INVESTIGACIÓN DE OPERACIONES I</t>
  </si>
  <si>
    <t>401 B</t>
  </si>
  <si>
    <t>401 C</t>
  </si>
  <si>
    <t>405 A</t>
  </si>
  <si>
    <t>MÉTODOS CUANTITATIVOS PARA ADMINISTRACIÓN</t>
  </si>
  <si>
    <t>FLOR ILIANA CHONTAL PELAYO</t>
  </si>
  <si>
    <t xml:space="preserve"> FLOR ILIANA CHONTAL PELAYO</t>
  </si>
  <si>
    <t>S/E</t>
  </si>
  <si>
    <t>II</t>
  </si>
  <si>
    <t>METODOS CUANTITATIVOS PARA ADMINISTRACIÓN</t>
  </si>
  <si>
    <t>III</t>
  </si>
  <si>
    <t>IV</t>
  </si>
  <si>
    <t>METODOS CUANTITATIVOS PARA ADMINISTRACION</t>
  </si>
  <si>
    <t>V</t>
  </si>
  <si>
    <t>INVESTIGACIÓN DE OPERCAIONES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</si>
</sst>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7" zoomScale="90" zoomScaleNormal="90" zoomScaleSheetLayoutView="100" workbookViewId="0">
      <selection activeCell="A16" sqref="A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35</v>
      </c>
      <c r="M8" s="35"/>
      <c r="N8" s="35"/>
    </row>
    <row r="10" spans="1:14" x14ac:dyDescent="0.2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">
        <v>36</v>
      </c>
      <c r="B14" s="9" t="s">
        <v>46</v>
      </c>
      <c r="C14" s="9" t="s">
        <v>37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.6" customHeight="1" x14ac:dyDescent="0.25">
      <c r="A15" s="21" t="s">
        <v>36</v>
      </c>
      <c r="B15" s="9" t="s">
        <v>46</v>
      </c>
      <c r="C15" s="9" t="s">
        <v>38</v>
      </c>
      <c r="D15" s="9" t="s">
        <v>32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32</v>
      </c>
      <c r="E16" s="9">
        <v>18</v>
      </c>
      <c r="F16" s="9">
        <v>13</v>
      </c>
      <c r="G16" s="9"/>
      <c r="H16" s="10"/>
      <c r="I16" s="9">
        <f t="shared" ref="I16:I18" si="0">(E16-SUM(F16:G16))-K16</f>
        <v>5</v>
      </c>
      <c r="J16" s="10"/>
      <c r="K16" s="9">
        <v>0</v>
      </c>
      <c r="L16" s="10">
        <v>0</v>
      </c>
      <c r="M16" s="9">
        <v>63</v>
      </c>
      <c r="N16" s="15">
        <v>0.72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32</v>
      </c>
      <c r="E17" s="9">
        <v>13</v>
      </c>
      <c r="F17" s="9">
        <v>13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79</v>
      </c>
      <c r="N17" s="15">
        <v>0.54</v>
      </c>
    </row>
    <row r="18" spans="1:14" s="11" customFormat="1" ht="26.4" x14ac:dyDescent="0.25">
      <c r="A18" s="21" t="s">
        <v>43</v>
      </c>
      <c r="B18" s="9" t="s">
        <v>21</v>
      </c>
      <c r="C18" s="9" t="s">
        <v>42</v>
      </c>
      <c r="D18" s="9" t="s">
        <v>33</v>
      </c>
      <c r="E18" s="9">
        <v>24</v>
      </c>
      <c r="F18" s="9">
        <v>23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84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100</v>
      </c>
      <c r="F25" s="17">
        <f>SUM(F14:F24)</f>
        <v>49</v>
      </c>
      <c r="G25" s="17"/>
      <c r="H25" s="18"/>
      <c r="I25" s="17">
        <v>6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75.333333333333329</v>
      </c>
      <c r="N25" s="19">
        <f>AVERAGE(N14:N24)</f>
        <v>0.64333333333333342</v>
      </c>
    </row>
    <row r="27" spans="1:14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4" x14ac:dyDescent="0.25">
      <c r="A29" s="12"/>
    </row>
    <row r="30" spans="1:14" x14ac:dyDescent="0.25">
      <c r="B30" s="38" t="s">
        <v>27</v>
      </c>
      <c r="C30" s="38"/>
      <c r="D30" s="38"/>
      <c r="G30" s="23" t="s">
        <v>28</v>
      </c>
      <c r="H30" s="23"/>
      <c r="I30" s="23"/>
      <c r="J30" s="23"/>
    </row>
    <row r="31" spans="1:14" ht="62.25" customHeight="1" x14ac:dyDescent="0.25">
      <c r="B31" s="39"/>
      <c r="C31" s="39"/>
      <c r="D31" s="39"/>
      <c r="G31" s="35"/>
      <c r="H31" s="35"/>
      <c r="I31" s="35"/>
      <c r="J31" s="35"/>
    </row>
    <row r="32" spans="1:14" hidden="1" x14ac:dyDescent="0.25">
      <c r="A32" s="40" t="e">
        <v>#REF!</v>
      </c>
      <c r="B32" s="40"/>
      <c r="C32" s="6"/>
      <c r="E32" s="40"/>
      <c r="F32" s="40"/>
      <c r="G32" s="40"/>
      <c r="H32" s="40"/>
    </row>
    <row r="33" spans="2:10" hidden="1" x14ac:dyDescent="0.25"/>
    <row r="34" spans="2:10" ht="45" customHeight="1" x14ac:dyDescent="0.25">
      <c r="B34" s="41" t="str">
        <f>B10</f>
        <v>MA. DE LA CRUZ PORRAS ARIAS</v>
      </c>
      <c r="C34" s="41"/>
      <c r="D34" s="41"/>
      <c r="E34" s="13"/>
      <c r="F34" s="13"/>
      <c r="G34" s="41" t="s">
        <v>44</v>
      </c>
      <c r="H34" s="41"/>
      <c r="I34" s="41"/>
      <c r="J34" s="41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90" zoomScaleNormal="90" zoomScaleSheetLayoutView="100" workbookViewId="0">
      <selection activeCell="L11" sqref="L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6.8" customHeight="1" x14ac:dyDescent="0.25">
      <c r="A14" s="9" t="str">
        <f>'1'!A14</f>
        <v>ADMINISTRACIÓN DEL MANTENIMIENTO</v>
      </c>
      <c r="B14" s="9" t="s">
        <v>21</v>
      </c>
      <c r="C14" s="9" t="str">
        <f>'1'!C14</f>
        <v>601 A</v>
      </c>
      <c r="D14" s="9" t="str">
        <f>'1'!D14</f>
        <v>IIND</v>
      </c>
      <c r="E14" s="9">
        <f>'1'!E14</f>
        <v>26</v>
      </c>
      <c r="F14" s="9">
        <v>18</v>
      </c>
      <c r="G14" s="9"/>
      <c r="H14" s="10"/>
      <c r="I14" s="9">
        <v>8</v>
      </c>
      <c r="J14" s="10"/>
      <c r="K14" s="9">
        <v>0</v>
      </c>
      <c r="L14" s="10">
        <f t="shared" ref="L14:L28" si="0">K14/E14</f>
        <v>0</v>
      </c>
      <c r="M14" s="9">
        <v>53</v>
      </c>
      <c r="N14" s="15">
        <v>0.69</v>
      </c>
    </row>
    <row r="15" spans="1:14" s="11" customFormat="1" ht="18.600000000000001" customHeight="1" x14ac:dyDescent="0.25">
      <c r="A15" s="9" t="s">
        <v>36</v>
      </c>
      <c r="B15" s="9" t="s">
        <v>47</v>
      </c>
      <c r="C15" s="9" t="s">
        <v>37</v>
      </c>
      <c r="D15" s="9" t="s">
        <v>32</v>
      </c>
      <c r="E15" s="9">
        <v>26</v>
      </c>
      <c r="F15" s="9">
        <v>23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79</v>
      </c>
      <c r="N15" s="15">
        <v>0.65</v>
      </c>
    </row>
    <row r="16" spans="1:14" s="11" customFormat="1" ht="20.399999999999999" customHeight="1" x14ac:dyDescent="0.25">
      <c r="A16" s="9" t="s">
        <v>36</v>
      </c>
      <c r="B16" s="9" t="s">
        <v>21</v>
      </c>
      <c r="C16" s="9" t="s">
        <v>38</v>
      </c>
      <c r="D16" s="9" t="s">
        <v>32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67</v>
      </c>
      <c r="N16" s="15">
        <v>0.84</v>
      </c>
    </row>
    <row r="17" spans="1:14" s="11" customFormat="1" ht="20.399999999999999" customHeight="1" x14ac:dyDescent="0.25">
      <c r="A17" s="9" t="s">
        <v>36</v>
      </c>
      <c r="B17" s="9" t="s">
        <v>47</v>
      </c>
      <c r="C17" s="9" t="s">
        <v>38</v>
      </c>
      <c r="D17" s="9" t="s">
        <v>32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72</v>
      </c>
      <c r="N17" s="15">
        <v>0.79</v>
      </c>
    </row>
    <row r="18" spans="1:14" s="11" customFormat="1" ht="20.399999999999999" customHeight="1" x14ac:dyDescent="0.25">
      <c r="A18" s="9" t="s">
        <v>39</v>
      </c>
      <c r="B18" s="9" t="s">
        <v>46</v>
      </c>
      <c r="C18" s="9" t="s">
        <v>40</v>
      </c>
      <c r="D18" s="9" t="s">
        <v>32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2.8" customHeight="1" x14ac:dyDescent="0.25">
      <c r="A19" s="9" t="s">
        <v>39</v>
      </c>
      <c r="B19" s="9" t="s">
        <v>46</v>
      </c>
      <c r="C19" s="9" t="s">
        <v>41</v>
      </c>
      <c r="D19" s="9" t="s">
        <v>32</v>
      </c>
      <c r="E19" s="9">
        <v>13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26.4" x14ac:dyDescent="0.25">
      <c r="A20" s="9" t="s">
        <v>48</v>
      </c>
      <c r="B20" s="9" t="s">
        <v>47</v>
      </c>
      <c r="C20" s="9" t="s">
        <v>42</v>
      </c>
      <c r="D20" s="9" t="s">
        <v>33</v>
      </c>
      <c r="E20" s="9">
        <v>24</v>
      </c>
      <c r="F20" s="9">
        <v>15</v>
      </c>
      <c r="G20" s="9"/>
      <c r="H20" s="10"/>
      <c r="I20" s="9">
        <v>9</v>
      </c>
      <c r="J20" s="10"/>
      <c r="K20" s="9">
        <v>0</v>
      </c>
      <c r="L20" s="10">
        <v>0</v>
      </c>
      <c r="M20" s="9">
        <v>55</v>
      </c>
      <c r="N20" s="15">
        <v>0.63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87</v>
      </c>
      <c r="G28" s="17"/>
      <c r="H28" s="18"/>
      <c r="I28" s="17">
        <v>27</v>
      </c>
      <c r="J28" s="18"/>
      <c r="K28" s="17">
        <f>SUM(K14:K27)</f>
        <v>0</v>
      </c>
      <c r="L28" s="18">
        <f t="shared" si="0"/>
        <v>0</v>
      </c>
      <c r="M28" s="17">
        <f>AVERAGE(M14:M27)</f>
        <v>65.2</v>
      </c>
      <c r="N28" s="19">
        <f>AVERAGE(N14:N27)</f>
        <v>0.72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2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6.2" customHeight="1" x14ac:dyDescent="0.25">
      <c r="A14" s="9" t="str">
        <f>'1'!A14</f>
        <v>ADMINISTRACIÓN DEL MANTENIMIENTO</v>
      </c>
      <c r="B14" s="9" t="s">
        <v>49</v>
      </c>
      <c r="C14" s="9" t="str">
        <f>'1'!C14</f>
        <v>601 A</v>
      </c>
      <c r="D14" s="9" t="str">
        <f>'1'!D14</f>
        <v>IIND</v>
      </c>
      <c r="E14" s="9">
        <f>'1'!E14</f>
        <v>26</v>
      </c>
      <c r="F14" s="9">
        <v>22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22">
        <v>0.71</v>
      </c>
      <c r="N14" s="15">
        <v>0.81</v>
      </c>
    </row>
    <row r="15" spans="1:14" s="11" customFormat="1" ht="20.399999999999999" customHeight="1" x14ac:dyDescent="0.25">
      <c r="A15" s="9" t="s">
        <v>36</v>
      </c>
      <c r="B15" s="9" t="s">
        <v>49</v>
      </c>
      <c r="C15" s="9" t="s">
        <v>38</v>
      </c>
      <c r="D15" s="9" t="s">
        <v>32</v>
      </c>
      <c r="E15" s="9">
        <v>19</v>
      </c>
      <c r="F15" s="9">
        <v>14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0.62</v>
      </c>
      <c r="N15" s="15">
        <v>0.74</v>
      </c>
    </row>
    <row r="16" spans="1:14" s="11" customFormat="1" ht="21.6" customHeight="1" x14ac:dyDescent="0.25">
      <c r="A16" s="9" t="s">
        <v>39</v>
      </c>
      <c r="B16" s="9" t="s">
        <v>47</v>
      </c>
      <c r="C16" s="9" t="s">
        <v>40</v>
      </c>
      <c r="D16" s="9" t="s">
        <v>32</v>
      </c>
      <c r="E16" s="9">
        <v>18</v>
      </c>
      <c r="F16" s="9">
        <v>3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22">
        <v>0.14000000000000001</v>
      </c>
      <c r="N16" s="15">
        <v>0.17</v>
      </c>
    </row>
    <row r="17" spans="1:14" s="11" customFormat="1" ht="22.8" customHeight="1" x14ac:dyDescent="0.25">
      <c r="A17" s="9" t="s">
        <v>39</v>
      </c>
      <c r="B17" s="9" t="s">
        <v>49</v>
      </c>
      <c r="C17" s="9" t="s">
        <v>40</v>
      </c>
      <c r="D17" s="9" t="s">
        <v>32</v>
      </c>
      <c r="E17" s="9">
        <v>18</v>
      </c>
      <c r="F17" s="9">
        <v>8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22">
        <v>0.36</v>
      </c>
      <c r="N17" s="15">
        <v>0.44</v>
      </c>
    </row>
    <row r="18" spans="1:14" s="11" customFormat="1" ht="33" customHeight="1" x14ac:dyDescent="0.25">
      <c r="A18" s="9" t="s">
        <v>39</v>
      </c>
      <c r="B18" s="9" t="s">
        <v>47</v>
      </c>
      <c r="C18" s="9" t="s">
        <v>41</v>
      </c>
      <c r="D18" s="9" t="s">
        <v>32</v>
      </c>
      <c r="E18" s="9">
        <v>13</v>
      </c>
      <c r="F18" s="9">
        <v>5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22">
        <v>0.31</v>
      </c>
      <c r="N18" s="15">
        <v>0.38</v>
      </c>
    </row>
    <row r="19" spans="1:14" s="11" customFormat="1" ht="26.4" customHeight="1" x14ac:dyDescent="0.25">
      <c r="A19" s="9" t="s">
        <v>39</v>
      </c>
      <c r="B19" s="9" t="s">
        <v>49</v>
      </c>
      <c r="C19" s="9" t="s">
        <v>41</v>
      </c>
      <c r="D19" s="9" t="s">
        <v>32</v>
      </c>
      <c r="E19" s="9">
        <v>13</v>
      </c>
      <c r="F19" s="9">
        <v>5</v>
      </c>
      <c r="G19" s="9"/>
      <c r="H19" s="10"/>
      <c r="I19" s="9">
        <f t="shared" si="0"/>
        <v>8</v>
      </c>
      <c r="J19" s="10"/>
      <c r="K19" s="9">
        <v>0</v>
      </c>
      <c r="L19" s="10">
        <f t="shared" si="1"/>
        <v>0</v>
      </c>
      <c r="M19" s="22">
        <v>0.32</v>
      </c>
      <c r="N19" s="15">
        <v>0.38</v>
      </c>
    </row>
    <row r="20" spans="1:14" s="11" customFormat="1" ht="26.4" x14ac:dyDescent="0.25">
      <c r="A20" s="9" t="s">
        <v>51</v>
      </c>
      <c r="B20" s="9" t="s">
        <v>49</v>
      </c>
      <c r="C20" s="9" t="s">
        <v>42</v>
      </c>
      <c r="D20" s="9" t="s">
        <v>33</v>
      </c>
      <c r="E20" s="9">
        <v>24</v>
      </c>
      <c r="F20" s="9">
        <v>19</v>
      </c>
      <c r="G20" s="9"/>
      <c r="H20" s="10"/>
      <c r="I20" s="9">
        <f t="shared" si="0"/>
        <v>5</v>
      </c>
      <c r="J20" s="10"/>
      <c r="K20" s="9">
        <v>0</v>
      </c>
      <c r="L20" s="10">
        <f ca="1">K20/L20</f>
        <v>0</v>
      </c>
      <c r="M20" s="22">
        <v>0.68</v>
      </c>
      <c r="N20" s="15">
        <v>0.79</v>
      </c>
    </row>
    <row r="21" spans="1:14" s="11" customFormat="1" ht="26.4" x14ac:dyDescent="0.25">
      <c r="A21" s="9" t="s">
        <v>51</v>
      </c>
      <c r="B21" s="9" t="s">
        <v>50</v>
      </c>
      <c r="C21" s="9" t="s">
        <v>42</v>
      </c>
      <c r="D21" s="9" t="s">
        <v>33</v>
      </c>
      <c r="E21" s="9">
        <v>24</v>
      </c>
      <c r="F21" s="9">
        <v>22</v>
      </c>
      <c r="G21" s="9"/>
      <c r="H21" s="10"/>
      <c r="I21" s="9">
        <f t="shared" si="0"/>
        <v>2</v>
      </c>
      <c r="J21" s="10"/>
      <c r="K21" s="9">
        <v>0</v>
      </c>
      <c r="L21" s="10">
        <f t="shared" si="1"/>
        <v>0</v>
      </c>
      <c r="M21" s="22">
        <v>0.85</v>
      </c>
      <c r="N21" s="15">
        <v>0.88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98</v>
      </c>
      <c r="G28" s="17"/>
      <c r="H28" s="18"/>
      <c r="I28" s="17">
        <f t="shared" si="0"/>
        <v>57</v>
      </c>
      <c r="J28" s="18"/>
      <c r="K28" s="17">
        <f>SUM(K14:K27)</f>
        <v>0</v>
      </c>
      <c r="L28" s="18">
        <f t="shared" si="1"/>
        <v>0</v>
      </c>
      <c r="M28" s="17">
        <f>AVERAGE(M14:M27)</f>
        <v>0.49875000000000003</v>
      </c>
      <c r="N28" s="19">
        <f>AVERAGE(N14:N27)</f>
        <v>0.57374999999999998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Normal="10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8" customHeight="1" x14ac:dyDescent="0.25">
      <c r="A14" s="9" t="str">
        <f>'1'!A14</f>
        <v>ADMINISTRACIÓN DEL MANTENIMIENTO</v>
      </c>
      <c r="B14" s="9" t="s">
        <v>50</v>
      </c>
      <c r="C14" s="9" t="str">
        <f>'1'!C14</f>
        <v>601 A</v>
      </c>
      <c r="D14" s="9" t="str">
        <f>'1'!D14</f>
        <v>IIND</v>
      </c>
      <c r="E14" s="9">
        <f>'1'!E14</f>
        <v>26</v>
      </c>
      <c r="F14" s="9">
        <v>23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2">
        <v>0.81</v>
      </c>
      <c r="N14" s="15">
        <v>0.57999999999999996</v>
      </c>
    </row>
    <row r="15" spans="1:14" s="11" customFormat="1" ht="24" customHeight="1" x14ac:dyDescent="0.25">
      <c r="A15" s="9" t="s">
        <v>36</v>
      </c>
      <c r="B15" s="9" t="s">
        <v>52</v>
      </c>
      <c r="C15" s="9" t="s">
        <v>37</v>
      </c>
      <c r="D15" s="9" t="s">
        <v>32</v>
      </c>
      <c r="E15" s="9">
        <v>26</v>
      </c>
      <c r="F15" s="9">
        <v>23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2">
        <v>0.92</v>
      </c>
      <c r="N15" s="15">
        <v>0.73</v>
      </c>
    </row>
    <row r="16" spans="1:14" s="11" customFormat="1" ht="22.8" customHeight="1" x14ac:dyDescent="0.25">
      <c r="A16" s="9" t="s">
        <v>36</v>
      </c>
      <c r="B16" s="9" t="s">
        <v>50</v>
      </c>
      <c r="C16" s="9" t="s">
        <v>38</v>
      </c>
      <c r="D16" s="9" t="s">
        <v>32</v>
      </c>
      <c r="E16" s="9">
        <v>19</v>
      </c>
      <c r="F16" s="9">
        <v>15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22">
        <v>0.79</v>
      </c>
      <c r="N16" s="15">
        <v>0.63</v>
      </c>
    </row>
    <row r="17" spans="1:14" s="11" customFormat="1" ht="22.2" customHeight="1" x14ac:dyDescent="0.25">
      <c r="A17" s="9" t="s">
        <v>36</v>
      </c>
      <c r="B17" s="9" t="s">
        <v>52</v>
      </c>
      <c r="C17" s="9" t="s">
        <v>38</v>
      </c>
      <c r="D17" s="9" t="s">
        <v>32</v>
      </c>
      <c r="E17" s="9">
        <v>19</v>
      </c>
      <c r="F17" s="9">
        <v>18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2">
        <v>0.94</v>
      </c>
      <c r="N17" s="15">
        <v>0.79</v>
      </c>
    </row>
    <row r="18" spans="1:14" s="11" customFormat="1" ht="21" customHeight="1" x14ac:dyDescent="0.25">
      <c r="A18" s="9" t="s">
        <v>39</v>
      </c>
      <c r="B18" s="9" t="s">
        <v>50</v>
      </c>
      <c r="C18" s="9" t="s">
        <v>40</v>
      </c>
      <c r="D18" s="9" t="s">
        <v>32</v>
      </c>
      <c r="E18" s="9">
        <v>18</v>
      </c>
      <c r="F18" s="9">
        <v>4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22">
        <v>0.39</v>
      </c>
      <c r="N18" s="15">
        <v>0.44</v>
      </c>
    </row>
    <row r="19" spans="1:14" s="11" customFormat="1" ht="21.6" customHeight="1" x14ac:dyDescent="0.25">
      <c r="A19" s="9" t="s">
        <v>53</v>
      </c>
      <c r="B19" s="9" t="s">
        <v>50</v>
      </c>
      <c r="C19" s="9" t="s">
        <v>41</v>
      </c>
      <c r="D19" s="9" t="s">
        <v>32</v>
      </c>
      <c r="E19" s="9">
        <v>13</v>
      </c>
      <c r="F19" s="9">
        <v>6</v>
      </c>
      <c r="G19" s="9"/>
      <c r="H19" s="10"/>
      <c r="I19" s="9">
        <f t="shared" si="0"/>
        <v>7</v>
      </c>
      <c r="J19" s="10"/>
      <c r="K19" s="9">
        <v>0</v>
      </c>
      <c r="L19" s="10">
        <f t="shared" si="1"/>
        <v>0</v>
      </c>
      <c r="M19" s="22">
        <v>0.5</v>
      </c>
      <c r="N19" s="15">
        <v>0.62</v>
      </c>
    </row>
    <row r="20" spans="1:14" s="11" customFormat="1" ht="34.799999999999997" customHeight="1" x14ac:dyDescent="0.25">
      <c r="A20" s="9" t="s">
        <v>51</v>
      </c>
      <c r="B20" s="9" t="s">
        <v>52</v>
      </c>
      <c r="C20" s="9" t="s">
        <v>42</v>
      </c>
      <c r="D20" s="9" t="s">
        <v>33</v>
      </c>
      <c r="E20" s="9">
        <v>24</v>
      </c>
      <c r="F20" s="9">
        <v>22</v>
      </c>
      <c r="G20" s="9"/>
      <c r="H20" s="10"/>
      <c r="I20" s="9">
        <f t="shared" si="0"/>
        <v>2</v>
      </c>
      <c r="J20" s="10"/>
      <c r="K20" s="9">
        <v>0</v>
      </c>
      <c r="L20" s="10">
        <f t="shared" si="1"/>
        <v>0</v>
      </c>
      <c r="M20" s="22">
        <v>0.86</v>
      </c>
      <c r="N20" s="15">
        <v>0.67</v>
      </c>
    </row>
    <row r="21" spans="1:14" s="11" customFormat="1" ht="18.600000000000001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111</v>
      </c>
      <c r="G28" s="17"/>
      <c r="H28" s="18"/>
      <c r="I28" s="17">
        <f t="shared" si="0"/>
        <v>34</v>
      </c>
      <c r="J28" s="18"/>
      <c r="K28" s="17">
        <f>SUM(K14:K27)</f>
        <v>0</v>
      </c>
      <c r="L28" s="18">
        <f t="shared" si="1"/>
        <v>0</v>
      </c>
      <c r="M28" s="17">
        <f>AVERAGE(M14:M27)</f>
        <v>0.74428571428571433</v>
      </c>
      <c r="N28" s="19">
        <f>AVERAGE(N14:N27)</f>
        <v>0.63714285714285712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44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6" zoomScaleNormal="100" zoomScaleSheetLayoutView="100" workbookViewId="0">
      <selection activeCell="O19" sqref="O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2024</v>
      </c>
      <c r="M8" s="35"/>
      <c r="N8" s="35"/>
    </row>
    <row r="10" spans="1:14" x14ac:dyDescent="0.25">
      <c r="A10" s="4" t="s">
        <v>8</v>
      </c>
      <c r="B10" s="35" t="str">
        <f>'1'!B10</f>
        <v>MA.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 customHeight="1" x14ac:dyDescent="0.25">
      <c r="A14" s="9" t="str">
        <f>'1'!A14</f>
        <v>ADMINISTRACIÓN DEL MANTENIMIENTO</v>
      </c>
      <c r="B14" s="9"/>
      <c r="C14" s="9" t="str">
        <f>'1'!C14</f>
        <v>601 A</v>
      </c>
      <c r="D14" s="9" t="str">
        <f>'1'!D14</f>
        <v>IIND</v>
      </c>
      <c r="E14" s="9">
        <v>26</v>
      </c>
      <c r="F14" s="9">
        <v>17</v>
      </c>
      <c r="G14" s="9">
        <v>8</v>
      </c>
      <c r="H14" s="10">
        <f>(F14+G14)/E14</f>
        <v>0.96153846153846156</v>
      </c>
      <c r="I14" s="9">
        <f t="shared" ref="I14:I28" si="0">(E14-SUM(F14:G14))-K14</f>
        <v>1</v>
      </c>
      <c r="J14" s="10">
        <f t="shared" ref="J14:J28" si="1">I14/E14</f>
        <v>3.8461538461538464E-2</v>
      </c>
      <c r="K14" s="9">
        <v>0</v>
      </c>
      <c r="L14" s="10">
        <f t="shared" ref="L14:L28" si="2">K14/E14</f>
        <v>0</v>
      </c>
      <c r="M14" s="22">
        <v>0.82</v>
      </c>
      <c r="N14" s="15">
        <v>0.69</v>
      </c>
    </row>
    <row r="15" spans="1:14" s="11" customFormat="1" ht="17.399999999999999" customHeight="1" x14ac:dyDescent="0.25">
      <c r="A15" s="9" t="s">
        <v>36</v>
      </c>
      <c r="B15" s="9"/>
      <c r="C15" s="9" t="s">
        <v>38</v>
      </c>
      <c r="D15" s="9" t="s">
        <v>32</v>
      </c>
      <c r="E15" s="9">
        <v>19</v>
      </c>
      <c r="F15" s="9">
        <v>12</v>
      </c>
      <c r="G15" s="9">
        <v>7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22">
        <v>0.86</v>
      </c>
      <c r="N15" s="15">
        <v>0.53</v>
      </c>
    </row>
    <row r="16" spans="1:14" s="11" customFormat="1" ht="17.399999999999999" customHeight="1" x14ac:dyDescent="0.25">
      <c r="A16" s="9" t="s">
        <v>39</v>
      </c>
      <c r="B16" s="9"/>
      <c r="C16" s="9" t="s">
        <v>40</v>
      </c>
      <c r="D16" s="9" t="s">
        <v>32</v>
      </c>
      <c r="E16" s="9">
        <v>18</v>
      </c>
      <c r="F16" s="9">
        <v>3</v>
      </c>
      <c r="G16" s="9">
        <v>6</v>
      </c>
      <c r="H16" s="10">
        <f t="shared" si="3"/>
        <v>0.5</v>
      </c>
      <c r="I16" s="9">
        <f t="shared" si="0"/>
        <v>9</v>
      </c>
      <c r="J16" s="10">
        <f t="shared" si="1"/>
        <v>0.5</v>
      </c>
      <c r="K16" s="9">
        <v>0</v>
      </c>
      <c r="L16" s="10">
        <f t="shared" si="2"/>
        <v>0</v>
      </c>
      <c r="M16" s="22">
        <v>0.41</v>
      </c>
      <c r="N16" s="15">
        <v>0.5</v>
      </c>
    </row>
    <row r="17" spans="1:14" s="11" customFormat="1" ht="22.8" customHeight="1" x14ac:dyDescent="0.25">
      <c r="A17" s="9" t="s">
        <v>39</v>
      </c>
      <c r="B17" s="9"/>
      <c r="C17" s="9" t="s">
        <v>41</v>
      </c>
      <c r="D17" s="9" t="s">
        <v>32</v>
      </c>
      <c r="E17" s="9">
        <v>13</v>
      </c>
      <c r="F17" s="9">
        <v>5</v>
      </c>
      <c r="G17" s="9">
        <v>2</v>
      </c>
      <c r="H17" s="10">
        <f t="shared" si="3"/>
        <v>0.53846153846153844</v>
      </c>
      <c r="I17" s="9">
        <v>6</v>
      </c>
      <c r="J17" s="10">
        <f t="shared" si="1"/>
        <v>0.46153846153846156</v>
      </c>
      <c r="K17" s="9">
        <v>0</v>
      </c>
      <c r="L17" s="10">
        <f t="shared" si="2"/>
        <v>0</v>
      </c>
      <c r="M17" s="22">
        <v>0.44</v>
      </c>
      <c r="N17" s="15">
        <v>0.54</v>
      </c>
    </row>
    <row r="18" spans="1:14" s="11" customFormat="1" ht="26.4" x14ac:dyDescent="0.25">
      <c r="A18" s="9" t="s">
        <v>43</v>
      </c>
      <c r="B18" s="9"/>
      <c r="C18" s="9" t="s">
        <v>42</v>
      </c>
      <c r="D18" s="9" t="s">
        <v>33</v>
      </c>
      <c r="E18" s="9">
        <v>24</v>
      </c>
      <c r="F18" s="9">
        <v>12</v>
      </c>
      <c r="G18" s="9">
        <v>11</v>
      </c>
      <c r="H18" s="10">
        <f t="shared" si="3"/>
        <v>0.95833333333333337</v>
      </c>
      <c r="I18" s="9">
        <v>1</v>
      </c>
      <c r="J18" s="10">
        <f t="shared" si="1"/>
        <v>4.1666666666666664E-2</v>
      </c>
      <c r="K18" s="9">
        <v>0</v>
      </c>
      <c r="L18" s="10">
        <f t="shared" si="2"/>
        <v>0</v>
      </c>
      <c r="M18" s="22">
        <v>0.84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49</v>
      </c>
      <c r="G28" s="17">
        <f>SUM(G14:G27)</f>
        <v>34</v>
      </c>
      <c r="H28" s="18">
        <f>SUM(F28:G28)/E28</f>
        <v>0.83</v>
      </c>
      <c r="I28" s="17">
        <f t="shared" si="0"/>
        <v>17</v>
      </c>
      <c r="J28" s="18">
        <f t="shared" si="1"/>
        <v>0.17</v>
      </c>
      <c r="K28" s="17">
        <f>SUM(K14:K27)</f>
        <v>0</v>
      </c>
      <c r="L28" s="18">
        <f t="shared" si="2"/>
        <v>0</v>
      </c>
      <c r="M28" s="17">
        <f>AVERAGE(M14:M27)</f>
        <v>0.67399999999999993</v>
      </c>
      <c r="N28" s="19">
        <f>AVERAGE(N14:N27)</f>
        <v>0.59399999999999997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MA. DE LA CRUZ PORRAS ARIAS</v>
      </c>
      <c r="C37" s="41"/>
      <c r="D37" s="41"/>
      <c r="E37" s="13"/>
      <c r="F37" s="13"/>
      <c r="G37" s="41" t="s">
        <v>45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2024-06-11T03:16:39Z</dcterms:modified>
  <cp:category/>
  <cp:contentStatus/>
</cp:coreProperties>
</file>