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IF feb jun 2024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7" i="10"/>
  <c r="I17" i="10"/>
  <c r="L16" i="10"/>
  <c r="I16" i="10"/>
  <c r="L15" i="10"/>
  <c r="I15" i="10"/>
  <c r="L14" i="10"/>
  <c r="I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<sst xmlns="http://schemas.openxmlformats.org/spreadsheetml/2006/main" count="198" uniqueCount="51">
  <si>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</si>
  <si>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</si>
  <si>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</si>
  <si>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</si>
  <si>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</si>
  <si>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</si>
  <si>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</si>
  <si>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</si>
  <si>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</si>
  <si>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</si>
  <si>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</si>
  <si>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</si>
  <si>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</si>
  <si>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</si>
  <si>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</si>
  <si>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</si>
  <si>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</si>
  <si>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</si>
  <si>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</si>
  <si>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</si>
  <si>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</si>
  <si>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</si>
  <si>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</si>
  <si>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</si>
  <si>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</si>
  <si>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</si>
  <si>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</si>
  <si>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</si>
  <si>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</si>
  <si>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</si>
  <si>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</si>
  <si>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</si>
  <si>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</si>
  <si>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</si>
  <si>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</si>
  <si>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</si>
  <si>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</si>
  <si>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</si>
  <si>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</si>
  <si>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</si>
  <si>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</si>
  <si>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</si>
  <si>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</si>
  <si>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711A</t>
  </si>
  <si>
    <t>ANALISIS DE CIRCUITOS ELECTRICOS</t>
  </si>
  <si>
    <t>411A</t>
  </si>
  <si>
    <t>411B</t>
  </si>
  <si>
    <t>ELECTRONICA DE POTENCIA APLICADA</t>
  </si>
  <si>
    <t>MICROCONTROLADORES</t>
  </si>
  <si>
    <t>611A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</si>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</sst>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98" zoomScaleNormal="98" zoomScaleSheetLayoutView="100" workbookViewId="0">
      <selection activeCell="O25" sqref="O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9">
        <v>1</v>
      </c>
      <c r="C8" s="39"/>
      <c r="D8" s="14" t="s">
        <v>4</v>
      </c>
      <c r="E8" s="5">
        <v>4</v>
      </c>
      <c r="G8" s="4" t="s">
        <v>5</v>
      </c>
      <c r="H8" s="5">
        <v>3</v>
      </c>
      <c r="I8" s="38" t="s">
        <v>6</v>
      </c>
      <c r="J8" s="38"/>
      <c r="K8" s="38"/>
      <c r="L8" s="39" t="s">
        <v>50</v>
      </c>
      <c r="M8" s="39"/>
      <c r="N8" s="39"/>
    </row>
    <row r="10" spans="1:15" x14ac:dyDescent="0.2">
      <c r="A10" s="4" t="s">
        <v>7</v>
      </c>
      <c r="B10" s="39" t="s">
        <v>42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5" ht="13.5" thickBot="1" x14ac:dyDescent="0.25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5" s="11" customFormat="1" ht="13.5" thickBot="1" x14ac:dyDescent="0.25">
      <c r="A14" s="8" t="s">
        <v>44</v>
      </c>
      <c r="B14" s="9" t="s">
        <v>20</v>
      </c>
      <c r="C14" s="9" t="s">
        <v>45</v>
      </c>
      <c r="D14" s="9" t="s">
        <v>32</v>
      </c>
      <c r="E14" s="9">
        <v>17</v>
      </c>
      <c r="F14" s="25">
        <v>12</v>
      </c>
      <c r="G14" s="9"/>
      <c r="H14" s="10"/>
      <c r="I14" s="9">
        <f t="shared" ref="I14:I17" si="0">(E14-SUM(F14:G14))-K14</f>
        <v>5</v>
      </c>
      <c r="J14" s="10"/>
      <c r="K14" s="9">
        <v>0</v>
      </c>
      <c r="L14" s="10">
        <f t="shared" ref="L14:L28" si="1">K14/E14</f>
        <v>0</v>
      </c>
      <c r="M14" s="21">
        <v>51.88</v>
      </c>
      <c r="N14" s="15">
        <v>0.71</v>
      </c>
      <c r="O14" s="23"/>
    </row>
    <row r="15" spans="1:15" s="11" customFormat="1" ht="13.5" thickBot="1" x14ac:dyDescent="0.25">
      <c r="A15" s="8" t="s">
        <v>44</v>
      </c>
      <c r="B15" s="9" t="s">
        <v>20</v>
      </c>
      <c r="C15" s="9" t="s">
        <v>46</v>
      </c>
      <c r="D15" s="9" t="s">
        <v>32</v>
      </c>
      <c r="E15" s="9">
        <v>18</v>
      </c>
      <c r="F15" s="26">
        <v>7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21">
        <v>30</v>
      </c>
      <c r="N15" s="15">
        <v>0.39</v>
      </c>
    </row>
    <row r="16" spans="1:15" s="11" customFormat="1" ht="13.5" thickBot="1" x14ac:dyDescent="0.25">
      <c r="A16" s="8" t="s">
        <v>47</v>
      </c>
      <c r="B16" s="9" t="s">
        <v>20</v>
      </c>
      <c r="C16" s="9" t="s">
        <v>49</v>
      </c>
      <c r="D16" s="9" t="s">
        <v>32</v>
      </c>
      <c r="E16" s="9">
        <v>34</v>
      </c>
      <c r="F16" s="26">
        <v>32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21">
        <v>70.52</v>
      </c>
      <c r="N16" s="15">
        <v>0.82</v>
      </c>
    </row>
    <row r="17" spans="1:14" s="11" customFormat="1" ht="13.5" thickBot="1" x14ac:dyDescent="0.25">
      <c r="A17" s="8" t="s">
        <v>48</v>
      </c>
      <c r="B17" s="9" t="s">
        <v>20</v>
      </c>
      <c r="C17" s="9" t="s">
        <v>43</v>
      </c>
      <c r="D17" s="9" t="s">
        <v>32</v>
      </c>
      <c r="E17" s="9">
        <v>3</v>
      </c>
      <c r="F17" s="26">
        <v>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21">
        <v>80</v>
      </c>
      <c r="N17" s="15"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54</v>
      </c>
      <c r="G28" s="17">
        <f>SUM(G14:G27)</f>
        <v>0</v>
      </c>
      <c r="H28" s="18"/>
      <c r="I28" s="17">
        <f>(E28-SUM(F28:G28))-K28</f>
        <v>18</v>
      </c>
      <c r="J28" s="18"/>
      <c r="K28" s="17">
        <f>SUM(K14:K27)</f>
        <v>0</v>
      </c>
      <c r="L28" s="18">
        <f t="shared" si="1"/>
        <v>0</v>
      </c>
      <c r="M28" s="22">
        <f>AVERAGE(M14:M27)</f>
        <v>58.099999999999994</v>
      </c>
      <c r="N28" s="19">
        <f>AVERAGE(N14:N27)</f>
        <v>0.73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">
        <v>41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24" t="str">
        <f>'1'!A14</f>
        <v>ANALISIS DE CIRCUITOS ELECTRICOS</v>
      </c>
      <c r="B14" s="9" t="s">
        <v>34</v>
      </c>
      <c r="C14" s="9" t="str">
        <f>'1'!C14</f>
        <v>411A</v>
      </c>
      <c r="D14" s="9" t="str">
        <f>'1'!D14</f>
        <v>IMCT</v>
      </c>
      <c r="E14" s="9">
        <f>'1'!E14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ANALISIS DE CIRCUITOS ELECTRICOS</v>
      </c>
      <c r="B15" s="9" t="s">
        <v>34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ELECTRONICA DE POTENCIA APLICADA</v>
      </c>
      <c r="B16" s="9" t="s">
        <v>34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17</v>
      </c>
      <c r="G16" s="9"/>
      <c r="H16" s="10"/>
      <c r="I16" s="9">
        <f t="shared" si="0"/>
        <v>17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MICROCONTROLADORES</v>
      </c>
      <c r="B17" s="9" t="s">
        <v>34</v>
      </c>
      <c r="C17" s="9" t="str">
        <f>'1'!C17</f>
        <v>711A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96</v>
      </c>
      <c r="F28" s="17">
        <f>SUM(F14:F27)</f>
        <v>72</v>
      </c>
      <c r="G28" s="17">
        <f>SUM(G14:G27)</f>
        <v>0</v>
      </c>
      <c r="H28" s="18">
        <f>SUM(F28:G28)/E28</f>
        <v>0.75</v>
      </c>
      <c r="I28" s="17">
        <f t="shared" si="0"/>
        <v>24</v>
      </c>
      <c r="J28" s="18">
        <f t="shared" ref="J28" si="2">I28/E28</f>
        <v>0.25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'1'!G37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36</v>
      </c>
      <c r="C14" s="9" t="str">
        <f>'1'!C14</f>
        <v>411A</v>
      </c>
      <c r="D14" s="9" t="str">
        <f>'1'!D14</f>
        <v>IMCT</v>
      </c>
      <c r="E14" s="9">
        <f>'2'!E14</f>
        <v>17</v>
      </c>
      <c r="F14" s="9">
        <v>18</v>
      </c>
      <c r="G14" s="9"/>
      <c r="H14" s="10"/>
      <c r="I14" s="9">
        <f t="shared" ref="I14:I28" si="0">(E14-SUM(F14:G14))-K14</f>
        <v>-1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36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ELECTRONICA DE POTENCIA APLICADA</v>
      </c>
      <c r="B16" s="9" t="s">
        <v>36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16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MICROCONTROLADORES</v>
      </c>
      <c r="B17" s="9" t="s">
        <v>36</v>
      </c>
      <c r="C17" s="9" t="str">
        <f>'1'!C17</f>
        <v>711A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72</v>
      </c>
      <c r="G28" s="17">
        <f>SUM(G14:G27)</f>
        <v>0</v>
      </c>
      <c r="H28" s="18">
        <f>SUM(F28:G28)/E28</f>
        <v>0.54961832061068705</v>
      </c>
      <c r="I28" s="17">
        <f t="shared" si="0"/>
        <v>59</v>
      </c>
      <c r="J28" s="18">
        <f t="shared" ref="J28" si="2">I28/E28</f>
        <v>0.45038167938931295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'2'!G37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>
        <v>4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ANALISIS DE CIRCUITOS ELECTRICOS</v>
      </c>
      <c r="B15" s="9">
        <v>4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16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ELECTRONICA DE POTENCIA APLICADA</v>
      </c>
      <c r="B18" s="9">
        <v>4</v>
      </c>
      <c r="C18" s="9" t="str">
        <f>'1'!C16</f>
        <v>611A</v>
      </c>
      <c r="D18" s="9" t="str">
        <f>'1'!D16</f>
        <v>IMCT</v>
      </c>
      <c r="E18" s="9">
        <f>'1'!E16</f>
        <v>34</v>
      </c>
      <c r="F18" s="9">
        <v>20</v>
      </c>
      <c r="G18" s="9"/>
      <c r="H18" s="10"/>
      <c r="I18" s="9">
        <f t="shared" si="0"/>
        <v>14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MICROCONTROLADORES</v>
      </c>
      <c r="B19" s="9">
        <v>4</v>
      </c>
      <c r="C19" s="9" t="str">
        <f>'1'!C17</f>
        <v>711A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203</v>
      </c>
      <c r="F30" s="17">
        <f>SUM(F14:F29)</f>
        <v>173</v>
      </c>
      <c r="G30" s="17">
        <f>SUM(G14:G29)</f>
        <v>0</v>
      </c>
      <c r="H30" s="18">
        <f>SUM(F30:G30)/E30</f>
        <v>0.85221674876847286</v>
      </c>
      <c r="I30" s="17">
        <f t="shared" si="0"/>
        <v>30</v>
      </c>
      <c r="J30" s="18">
        <f t="shared" ref="J30" si="4">I30/E30</f>
        <v>0.14778325123152711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x14ac:dyDescent="0.2">
      <c r="B35" s="42" t="s">
        <v>26</v>
      </c>
      <c r="C35" s="42"/>
      <c r="D35" s="42"/>
      <c r="G35" s="27" t="s">
        <v>27</v>
      </c>
      <c r="H35" s="27"/>
      <c r="I35" s="27"/>
      <c r="J35" s="27"/>
    </row>
    <row r="36" spans="1:10" ht="62.25" customHeight="1" x14ac:dyDescent="0.2">
      <c r="B36" s="43"/>
      <c r="C36" s="43"/>
      <c r="D36" s="43"/>
      <c r="G36" s="39"/>
      <c r="H36" s="39"/>
      <c r="I36" s="39"/>
      <c r="J36" s="39"/>
    </row>
    <row r="37" spans="1:10" hidden="1" x14ac:dyDescent="0.2">
      <c r="A37" s="44" t="e">
        <v>#REF!</v>
      </c>
      <c r="B37" s="44"/>
      <c r="C37" s="6"/>
      <c r="E37" s="44"/>
      <c r="F37" s="44"/>
      <c r="G37" s="44"/>
      <c r="H37" s="44"/>
    </row>
    <row r="38" spans="1:10" hidden="1" x14ac:dyDescent="0.2"/>
    <row r="39" spans="1:10" ht="45" customHeight="1" x14ac:dyDescent="0.2">
      <c r="B39" s="45" t="str">
        <f>B10</f>
        <v>Ing. Juan Merlin Chontal</v>
      </c>
      <c r="C39" s="45"/>
      <c r="D39" s="45"/>
      <c r="E39" s="13"/>
      <c r="F39" s="13"/>
      <c r="G39" s="45" t="str">
        <f>'3'!G37</f>
        <v>Ing. Yosafat Mortera Elias</v>
      </c>
      <c r="H39" s="45"/>
      <c r="I39" s="45"/>
      <c r="J39" s="45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46" t="str">
        <f>'1'!E6</f>
        <v>MECATRÓNICA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8" t="s">
        <v>6</v>
      </c>
      <c r="J8" s="38"/>
      <c r="K8" s="38"/>
      <c r="L8" s="39" t="str">
        <f>'1'!L8</f>
        <v>FEBRERO JUNIO 2024</v>
      </c>
      <c r="M8" s="39"/>
      <c r="N8" s="39"/>
    </row>
    <row r="10" spans="1:14" x14ac:dyDescent="0.2">
      <c r="A10" s="4" t="s">
        <v>7</v>
      </c>
      <c r="B10" s="39" t="str">
        <f>'1'!B10</f>
        <v>Ing. Juan Merlin Chontal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8</v>
      </c>
      <c r="B12" s="36" t="s">
        <v>9</v>
      </c>
      <c r="C12" s="36" t="s">
        <v>10</v>
      </c>
      <c r="D12" s="31" t="s">
        <v>11</v>
      </c>
      <c r="E12" s="31" t="s">
        <v>12</v>
      </c>
      <c r="F12" s="31" t="s">
        <v>13</v>
      </c>
      <c r="G12" s="31"/>
      <c r="H12" s="31" t="s">
        <v>14</v>
      </c>
      <c r="I12" s="31" t="s">
        <v>15</v>
      </c>
      <c r="J12" s="31" t="s">
        <v>16</v>
      </c>
      <c r="K12" s="31" t="s">
        <v>17</v>
      </c>
      <c r="L12" s="31" t="s">
        <v>18</v>
      </c>
      <c r="M12" s="31" t="s">
        <v>19</v>
      </c>
      <c r="N12" s="33" t="s">
        <v>20</v>
      </c>
    </row>
    <row r="13" spans="1:14" x14ac:dyDescent="0.2">
      <c r="A13" s="41"/>
      <c r="B13" s="37"/>
      <c r="C13" s="37"/>
      <c r="D13" s="32"/>
      <c r="E13" s="32"/>
      <c r="F13" s="7" t="s">
        <v>21</v>
      </c>
      <c r="G13" s="7" t="s">
        <v>22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">
      <c r="A14" s="9" t="str">
        <f>'1'!A14</f>
        <v>ANALISIS DE CIRCUITOS ELECTRICOS</v>
      </c>
      <c r="B14" s="9" t="s">
        <v>37</v>
      </c>
      <c r="C14" s="9" t="str">
        <f>'1'!C14</f>
        <v>411A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ANALISIS DE CIRCUITOS ELECTRICOS</v>
      </c>
      <c r="B15" s="9" t="s">
        <v>37</v>
      </c>
      <c r="C15" s="9" t="str">
        <f>'1'!C15</f>
        <v>411B</v>
      </c>
      <c r="D15" s="9" t="str">
        <f>'1'!D15</f>
        <v>IMCT</v>
      </c>
      <c r="E15" s="9">
        <f>'1'!E15</f>
        <v>18</v>
      </c>
      <c r="F15" s="9">
        <v>13</v>
      </c>
      <c r="G15" s="9">
        <v>3</v>
      </c>
      <c r="H15" s="10">
        <f t="shared" ref="H15:H18" si="3">(F15+G15)/E15</f>
        <v>0.88888888888888884</v>
      </c>
      <c r="I15" s="9">
        <f t="shared" si="0"/>
        <v>2</v>
      </c>
      <c r="J15" s="10">
        <f t="shared" si="1"/>
        <v>0.1111111111111111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ELECTRONICA DE POTENCIA APLICADA</v>
      </c>
      <c r="B16" s="9" t="s">
        <v>37</v>
      </c>
      <c r="C16" s="9" t="str">
        <f>'1'!C16</f>
        <v>611A</v>
      </c>
      <c r="D16" s="9" t="str">
        <f>'1'!D16</f>
        <v>IMCT</v>
      </c>
      <c r="E16" s="9">
        <f>'1'!E16</f>
        <v>34</v>
      </c>
      <c r="F16" s="9">
        <v>15</v>
      </c>
      <c r="G16" s="9">
        <v>5</v>
      </c>
      <c r="H16" s="10">
        <f t="shared" si="3"/>
        <v>0.58823529411764708</v>
      </c>
      <c r="I16" s="9">
        <f t="shared" si="0"/>
        <v>14</v>
      </c>
      <c r="J16" s="10">
        <f t="shared" si="1"/>
        <v>0.41176470588235292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MICROCONTROLADORES</v>
      </c>
      <c r="B17" s="9" t="s">
        <v>37</v>
      </c>
      <c r="C17" s="9" t="str">
        <f>'1'!C17</f>
        <v>711A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133</v>
      </c>
      <c r="F28" s="17">
        <f>SUM(F14:F27)</f>
        <v>98</v>
      </c>
      <c r="G28" s="17">
        <f>SUM(G14:G27)</f>
        <v>13</v>
      </c>
      <c r="H28" s="18">
        <f>SUM(F28:G28)/E28</f>
        <v>0.83458646616541354</v>
      </c>
      <c r="I28" s="17">
        <f t="shared" si="0"/>
        <v>22</v>
      </c>
      <c r="J28" s="18">
        <f t="shared" si="1"/>
        <v>0.16541353383458646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42" t="s">
        <v>26</v>
      </c>
      <c r="C33" s="42"/>
      <c r="D33" s="42"/>
      <c r="G33" s="27" t="s">
        <v>27</v>
      </c>
      <c r="H33" s="27"/>
      <c r="I33" s="27"/>
      <c r="J33" s="27"/>
    </row>
    <row r="34" spans="1:10" ht="62.25" customHeight="1" x14ac:dyDescent="0.2">
      <c r="B34" s="43"/>
      <c r="C34" s="43"/>
      <c r="D34" s="43"/>
      <c r="G34" s="39"/>
      <c r="H34" s="39"/>
      <c r="I34" s="39"/>
      <c r="J34" s="39"/>
    </row>
    <row r="35" spans="1:10" hidden="1" x14ac:dyDescent="0.2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Ing. Juan Merlin Chontal</v>
      </c>
      <c r="C37" s="45"/>
      <c r="D37" s="45"/>
      <c r="E37" s="13"/>
      <c r="F37" s="13"/>
      <c r="G37" s="45" t="str">
        <f>'4'!G39</f>
        <v>Ing. Yosafat Mortera Elias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2023-01-13T22:25:30Z</cp:lastPrinted>
  <dcterms:created xsi:type="dcterms:W3CDTF">2021-11-22T14:45:25Z</dcterms:created>
  <dcterms:modified xsi:type="dcterms:W3CDTF">2024-06-06T16:15:58Z</dcterms:modified>
  <cp:category/>
  <cp:contentStatus/>
</cp:coreProperties>
</file>