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CALIF feb jun 2024\"/>
    </mc:Choice>
  </mc:AlternateContent>
  <bookViews>
    <workbookView xWindow="0" yWindow="0" windowWidth="20490" windowHeight="7620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state="hidden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0" l="1"/>
  <c r="E28" i="10"/>
  <c r="I16" i="10" l="1"/>
  <c r="E18" i="22" l="1"/>
  <c r="E16" i="22"/>
  <c r="E15" i="22"/>
  <c r="E14" i="22"/>
  <c r="A14" i="24" l="1"/>
  <c r="I17" i="24" l="1"/>
  <c r="L17" i="24"/>
  <c r="D17" i="24"/>
  <c r="I16" i="24"/>
  <c r="L16" i="24"/>
  <c r="D16" i="24"/>
  <c r="E6" i="25"/>
  <c r="E6" i="24"/>
  <c r="E6" i="23"/>
  <c r="E6" i="22"/>
  <c r="E14" i="23" l="1"/>
  <c r="G37" i="22"/>
  <c r="G37" i="23" s="1"/>
  <c r="G39" i="24" s="1"/>
  <c r="G37" i="25" s="1"/>
  <c r="K28" i="10"/>
  <c r="H17" i="25"/>
  <c r="H18" i="25"/>
  <c r="H14" i="25"/>
  <c r="N28" i="25"/>
  <c r="M28" i="25"/>
  <c r="K28" i="25"/>
  <c r="G28" i="25"/>
  <c r="F28" i="25"/>
  <c r="I18" i="25"/>
  <c r="J18" i="25" s="1"/>
  <c r="D18" i="25"/>
  <c r="C18" i="25"/>
  <c r="A18" i="25"/>
  <c r="I17" i="25"/>
  <c r="J17" i="25" s="1"/>
  <c r="D17" i="25"/>
  <c r="C17" i="25"/>
  <c r="A17" i="25"/>
  <c r="E16" i="25"/>
  <c r="H16" i="25" s="1"/>
  <c r="D16" i="25"/>
  <c r="C16" i="25"/>
  <c r="A16" i="25"/>
  <c r="E15" i="25"/>
  <c r="I15" i="25" s="1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I21" i="24"/>
  <c r="I20" i="24"/>
  <c r="D20" i="24"/>
  <c r="C20" i="24"/>
  <c r="A20" i="24"/>
  <c r="I19" i="24"/>
  <c r="D19" i="24"/>
  <c r="C19" i="24"/>
  <c r="A19" i="24"/>
  <c r="E18" i="24"/>
  <c r="I18" i="24" s="1"/>
  <c r="D18" i="24"/>
  <c r="C18" i="24"/>
  <c r="A18" i="24"/>
  <c r="E15" i="24"/>
  <c r="I15" i="24" s="1"/>
  <c r="D15" i="24"/>
  <c r="C15" i="24"/>
  <c r="A15" i="24"/>
  <c r="L14" i="24"/>
  <c r="D14" i="24"/>
  <c r="C14" i="24"/>
  <c r="B10" i="24"/>
  <c r="B39" i="24" s="1"/>
  <c r="L8" i="24"/>
  <c r="H8" i="24"/>
  <c r="E8" i="24"/>
  <c r="N28" i="23"/>
  <c r="M28" i="23"/>
  <c r="K28" i="23"/>
  <c r="G28" i="23"/>
  <c r="F28" i="23"/>
  <c r="D18" i="23"/>
  <c r="C18" i="23"/>
  <c r="A18" i="23"/>
  <c r="I17" i="23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D14" i="23"/>
  <c r="C14" i="23"/>
  <c r="A14" i="23"/>
  <c r="B10" i="23"/>
  <c r="B37" i="23"/>
  <c r="L8" i="23"/>
  <c r="H8" i="23"/>
  <c r="E8" i="23"/>
  <c r="A15" i="22"/>
  <c r="C15" i="22"/>
  <c r="D15" i="22"/>
  <c r="L15" i="22"/>
  <c r="A16" i="22"/>
  <c r="C16" i="22"/>
  <c r="D16" i="22"/>
  <c r="L16" i="22"/>
  <c r="A17" i="22"/>
  <c r="C17" i="22"/>
  <c r="D17" i="22"/>
  <c r="I17" i="22"/>
  <c r="A18" i="22"/>
  <c r="C18" i="22"/>
  <c r="D18" i="22"/>
  <c r="L18" i="22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I16" i="22"/>
  <c r="B37" i="10"/>
  <c r="N28" i="10"/>
  <c r="M28" i="10"/>
  <c r="G28" i="10"/>
  <c r="L17" i="10"/>
  <c r="I17" i="10"/>
  <c r="L16" i="10"/>
  <c r="L15" i="10"/>
  <c r="I15" i="10"/>
  <c r="L14" i="10"/>
  <c r="L14" i="25"/>
  <c r="L15" i="25"/>
  <c r="L16" i="25"/>
  <c r="L17" i="25"/>
  <c r="L18" i="25"/>
  <c r="L19" i="24"/>
  <c r="L20" i="24"/>
  <c r="L16" i="23"/>
  <c r="L17" i="23"/>
  <c r="L18" i="23"/>
  <c r="I18" i="22"/>
  <c r="I16" i="25" l="1"/>
  <c r="J16" i="25" s="1"/>
  <c r="I28" i="10"/>
  <c r="E28" i="25"/>
  <c r="L28" i="25" s="1"/>
  <c r="L15" i="23"/>
  <c r="I15" i="22"/>
  <c r="H15" i="25"/>
  <c r="E28" i="23"/>
  <c r="L28" i="23" s="1"/>
  <c r="L15" i="24"/>
  <c r="E30" i="24"/>
  <c r="H30" i="24" s="1"/>
  <c r="I14" i="24"/>
  <c r="L21" i="24"/>
  <c r="L14" i="23"/>
  <c r="I14" i="23"/>
  <c r="L18" i="24"/>
  <c r="L28" i="10"/>
  <c r="E28" i="22"/>
  <c r="L14" i="22"/>
  <c r="I14" i="22"/>
  <c r="I28" i="25" l="1"/>
  <c r="J28" i="25" s="1"/>
  <c r="H28" i="25"/>
  <c r="H28" i="23"/>
  <c r="I28" i="23"/>
  <c r="J28" i="23" s="1"/>
  <c r="L30" i="24"/>
  <c r="I30" i="24"/>
  <c r="J30" i="24" s="1"/>
  <c r="H28" i="22"/>
  <c r="L28" i="22"/>
  <c r="I28" i="22"/>
  <c r="J28" i="22" s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<sst xmlns="http://schemas.openxmlformats.org/spreadsheetml/2006/main" count="199" uniqueCount="54">
  <si>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</si>
  <si>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</si>
  <si>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</si>
  <si>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</si>
  <si>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</si>
  <si>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</si>
  <si>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</si>
  <si>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</si>
  <si>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</si>
  <si>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</si>
  <si>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</si>
  <si>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</si>
  <si>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</si>
  <si>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</si>
  <si>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</si>
  <si>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</si>
  <si>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</si>
  <si>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</si>
  <si>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</si>
  <si>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</si>
  <si>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</si>
  <si>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</si>
  <si>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</si>
  <si>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</si>
  <si>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</si>
  <si>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</si>
  <si>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</si>
  <si>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</si>
  <si>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</si>
  <si>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</si>
  <si>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Desarrollo Sustentable</t>
  </si>
  <si>
    <t>Taller de Investigación I</t>
  </si>
  <si>
    <t>IMCT</t>
  </si>
  <si>
    <t>MECATRÓNICA</t>
  </si>
  <si>
    <t>II</t>
  </si>
  <si>
    <t>S/E</t>
  </si>
  <si>
    <t>III</t>
  </si>
  <si>
    <t>T</t>
  </si>
  <si>
    <t>311A</t>
  </si>
  <si>
    <t>311B</t>
  </si>
  <si>
    <t>511A</t>
  </si>
  <si>
    <t>Ing. Yosafat Mortera Elias</t>
  </si>
  <si>
    <t>Ing. Juan Merlin Chontal</t>
  </si>
  <si>
    <t>711A</t>
  </si>
  <si>
    <t>ANALISIS DE CIRCUITOS ELECTRICOS</t>
  </si>
  <si>
    <t>411A</t>
  </si>
  <si>
    <t>411B</t>
  </si>
  <si>
    <t>ELECTRONICA DE POTENCIA APLICADA</t>
  </si>
  <si>
    <t>MICROCONTROLADORES</t>
  </si>
  <si>
    <t>611A</t>
  </si>
  <si>
    <t>FEBRERO JUNIO 2024</t>
  </si>
  <si>
    <t>I-IV</t>
  </si>
  <si>
    <t>I-V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</si>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</sst>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topLeftCell="A10" zoomScale="98" zoomScaleNormal="98" zoomScaleSheetLayoutView="100" workbookViewId="0">
      <selection activeCell="O22" sqref="O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5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5" x14ac:dyDescent="0.2">
      <c r="A6" s="43" t="s">
        <v>2</v>
      </c>
      <c r="B6" s="43"/>
      <c r="C6" s="43"/>
      <c r="D6" s="43"/>
      <c r="E6" s="44" t="s">
        <v>33</v>
      </c>
      <c r="F6" s="44"/>
      <c r="G6" s="44"/>
      <c r="H6" s="44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34" t="s">
        <v>53</v>
      </c>
      <c r="C8" s="34"/>
      <c r="D8" s="14" t="s">
        <v>4</v>
      </c>
      <c r="E8" s="5">
        <v>4</v>
      </c>
      <c r="G8" s="4" t="s">
        <v>5</v>
      </c>
      <c r="H8" s="5">
        <v>3</v>
      </c>
      <c r="I8" s="40" t="s">
        <v>6</v>
      </c>
      <c r="J8" s="40"/>
      <c r="K8" s="40"/>
      <c r="L8" s="34" t="s">
        <v>50</v>
      </c>
      <c r="M8" s="34"/>
      <c r="N8" s="34"/>
    </row>
    <row r="10" spans="1:15" x14ac:dyDescent="0.2">
      <c r="A10" s="4" t="s">
        <v>7</v>
      </c>
      <c r="B10" s="34" t="s">
        <v>42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41" t="s">
        <v>8</v>
      </c>
      <c r="B12" s="38" t="s">
        <v>9</v>
      </c>
      <c r="C12" s="38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5" t="s">
        <v>20</v>
      </c>
    </row>
    <row r="13" spans="1:15" ht="13.5" thickBot="1" x14ac:dyDescent="0.25">
      <c r="A13" s="42"/>
      <c r="B13" s="39"/>
      <c r="C13" s="39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6"/>
    </row>
    <row r="14" spans="1:15" s="11" customFormat="1" ht="13.5" thickBot="1" x14ac:dyDescent="0.25">
      <c r="A14" s="8" t="s">
        <v>44</v>
      </c>
      <c r="B14" s="9" t="s">
        <v>51</v>
      </c>
      <c r="C14" s="9" t="s">
        <v>45</v>
      </c>
      <c r="D14" s="9" t="s">
        <v>32</v>
      </c>
      <c r="E14" s="9">
        <v>18</v>
      </c>
      <c r="F14" s="25">
        <v>7</v>
      </c>
      <c r="G14" s="9">
        <v>7</v>
      </c>
      <c r="H14" s="10">
        <v>0.82</v>
      </c>
      <c r="I14" s="9">
        <v>4</v>
      </c>
      <c r="J14" s="10">
        <v>0.22</v>
      </c>
      <c r="K14" s="9">
        <v>0</v>
      </c>
      <c r="L14" s="10">
        <f t="shared" ref="L14:L28" si="0">K14/E14</f>
        <v>0</v>
      </c>
      <c r="M14" s="21">
        <v>61</v>
      </c>
      <c r="N14" s="15">
        <v>0.78</v>
      </c>
      <c r="O14" s="23"/>
    </row>
    <row r="15" spans="1:15" s="11" customFormat="1" ht="13.5" thickBot="1" x14ac:dyDescent="0.25">
      <c r="A15" s="8" t="s">
        <v>44</v>
      </c>
      <c r="B15" s="9" t="s">
        <v>51</v>
      </c>
      <c r="C15" s="9" t="s">
        <v>46</v>
      </c>
      <c r="D15" s="9" t="s">
        <v>32</v>
      </c>
      <c r="E15" s="9">
        <v>18</v>
      </c>
      <c r="F15" s="26">
        <v>5</v>
      </c>
      <c r="G15" s="9">
        <v>13</v>
      </c>
      <c r="H15" s="10">
        <v>1</v>
      </c>
      <c r="I15" s="9">
        <f t="shared" ref="I15:I17" si="1">(E15-SUM(F15:G15))-K15</f>
        <v>0</v>
      </c>
      <c r="J15" s="10">
        <v>0</v>
      </c>
      <c r="K15" s="9">
        <v>0</v>
      </c>
      <c r="L15" s="10">
        <f t="shared" si="0"/>
        <v>0</v>
      </c>
      <c r="M15" s="21">
        <v>77</v>
      </c>
      <c r="N15" s="15">
        <v>0.61</v>
      </c>
    </row>
    <row r="16" spans="1:15" s="11" customFormat="1" ht="13.5" thickBot="1" x14ac:dyDescent="0.25">
      <c r="A16" s="8" t="s">
        <v>47</v>
      </c>
      <c r="B16" s="9" t="s">
        <v>52</v>
      </c>
      <c r="C16" s="9" t="s">
        <v>49</v>
      </c>
      <c r="D16" s="9" t="s">
        <v>32</v>
      </c>
      <c r="E16" s="9">
        <v>34</v>
      </c>
      <c r="F16" s="26">
        <v>9</v>
      </c>
      <c r="G16" s="9">
        <v>23</v>
      </c>
      <c r="H16" s="10">
        <v>0.97</v>
      </c>
      <c r="I16" s="9">
        <f t="shared" si="1"/>
        <v>2</v>
      </c>
      <c r="J16" s="10">
        <v>0.06</v>
      </c>
      <c r="K16" s="9">
        <v>0</v>
      </c>
      <c r="L16" s="10">
        <f t="shared" si="0"/>
        <v>0</v>
      </c>
      <c r="M16" s="21">
        <v>73</v>
      </c>
      <c r="N16" s="15">
        <v>0.91</v>
      </c>
    </row>
    <row r="17" spans="1:14" s="11" customFormat="1" ht="13.5" thickBot="1" x14ac:dyDescent="0.25">
      <c r="A17" s="8" t="s">
        <v>48</v>
      </c>
      <c r="B17" s="9" t="s">
        <v>52</v>
      </c>
      <c r="C17" s="9" t="s">
        <v>43</v>
      </c>
      <c r="D17" s="9" t="s">
        <v>32</v>
      </c>
      <c r="E17" s="9">
        <v>3</v>
      </c>
      <c r="F17" s="26">
        <v>1</v>
      </c>
      <c r="G17" s="9">
        <v>2</v>
      </c>
      <c r="H17" s="10">
        <v>1</v>
      </c>
      <c r="I17" s="9">
        <f t="shared" si="1"/>
        <v>0</v>
      </c>
      <c r="J17" s="10">
        <v>0</v>
      </c>
      <c r="K17" s="9">
        <v>0</v>
      </c>
      <c r="L17" s="10">
        <f t="shared" si="0"/>
        <v>0</v>
      </c>
      <c r="M17" s="21">
        <v>75</v>
      </c>
      <c r="N17" s="15">
        <v>0.33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1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1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1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SUM(E14:E17)</f>
        <v>73</v>
      </c>
      <c r="F28" s="17">
        <f>SUM(F14:F17)</f>
        <v>22</v>
      </c>
      <c r="G28" s="17">
        <f>SUM(G14:G27)</f>
        <v>45</v>
      </c>
      <c r="H28" s="18">
        <v>0.89</v>
      </c>
      <c r="I28" s="17">
        <f>(E28-SUM(F28:G28))-K28</f>
        <v>6</v>
      </c>
      <c r="J28" s="18">
        <v>0.11</v>
      </c>
      <c r="K28" s="17">
        <f>SUM(K14:K27)</f>
        <v>0</v>
      </c>
      <c r="L28" s="18">
        <f t="shared" si="0"/>
        <v>0</v>
      </c>
      <c r="M28" s="22">
        <f>AVERAGE(M14:M27)</f>
        <v>71.5</v>
      </c>
      <c r="N28" s="19">
        <f>AVERAGE(N14:N27)</f>
        <v>0.65750000000000008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Ing. Juan Merlin Chontal</v>
      </c>
      <c r="C37" s="28"/>
      <c r="D37" s="28"/>
      <c r="E37" s="13"/>
      <c r="F37" s="13"/>
      <c r="G37" s="28" t="s">
        <v>41</v>
      </c>
      <c r="H37" s="28"/>
      <c r="I37" s="28"/>
      <c r="J37" s="28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2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3" t="s">
        <v>2</v>
      </c>
      <c r="B6" s="43"/>
      <c r="C6" s="43"/>
      <c r="D6" s="43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40" t="s">
        <v>6</v>
      </c>
      <c r="J8" s="40"/>
      <c r="K8" s="40"/>
      <c r="L8" s="34" t="str">
        <f>'1'!L8</f>
        <v>FEBRERO JUNIO 2024</v>
      </c>
      <c r="M8" s="34"/>
      <c r="N8" s="34"/>
    </row>
    <row r="10" spans="1:14" x14ac:dyDescent="0.2">
      <c r="A10" s="4" t="s">
        <v>7</v>
      </c>
      <c r="B10" s="34" t="str">
        <f>'1'!B10</f>
        <v>Ing. Juan Merlin Chontal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8</v>
      </c>
      <c r="B12" s="38" t="s">
        <v>9</v>
      </c>
      <c r="C12" s="38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5" t="s">
        <v>20</v>
      </c>
    </row>
    <row r="13" spans="1:14" x14ac:dyDescent="0.2">
      <c r="A13" s="42"/>
      <c r="B13" s="39"/>
      <c r="C13" s="39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2">
      <c r="A14" s="24" t="str">
        <f>'1'!A14</f>
        <v>ANALISIS DE CIRCUITOS ELECTRICOS</v>
      </c>
      <c r="B14" s="9" t="s">
        <v>34</v>
      </c>
      <c r="C14" s="9" t="str">
        <f>'1'!C14</f>
        <v>411A</v>
      </c>
      <c r="D14" s="9" t="str">
        <f>'1'!D14</f>
        <v>IMCT</v>
      </c>
      <c r="E14" s="9">
        <f>'1'!E14</f>
        <v>18</v>
      </c>
      <c r="F14" s="9">
        <v>18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/>
      <c r="N14" s="15">
        <v>0</v>
      </c>
    </row>
    <row r="15" spans="1:14" s="11" customFormat="1" x14ac:dyDescent="0.2">
      <c r="A15" s="24" t="str">
        <f>'1'!A15</f>
        <v>ANALISIS DE CIRCUITOS ELECTRICOS</v>
      </c>
      <c r="B15" s="9" t="s">
        <v>34</v>
      </c>
      <c r="C15" s="9" t="str">
        <f>'1'!C15</f>
        <v>411B</v>
      </c>
      <c r="D15" s="9" t="str">
        <f>'1'!D15</f>
        <v>IMCT</v>
      </c>
      <c r="E15" s="9">
        <f>'1'!E15</f>
        <v>18</v>
      </c>
      <c r="F15" s="9">
        <v>13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9"/>
      <c r="N15" s="15">
        <v>0</v>
      </c>
    </row>
    <row r="16" spans="1:14" s="11" customFormat="1" x14ac:dyDescent="0.2">
      <c r="A16" s="24" t="str">
        <f>'1'!A16</f>
        <v>ELECTRONICA DE POTENCIA APLICADA</v>
      </c>
      <c r="B16" s="9" t="s">
        <v>34</v>
      </c>
      <c r="C16" s="9" t="str">
        <f>'1'!C16</f>
        <v>611A</v>
      </c>
      <c r="D16" s="9" t="str">
        <f>'1'!D16</f>
        <v>IMCT</v>
      </c>
      <c r="E16" s="9">
        <f>'1'!E16</f>
        <v>34</v>
      </c>
      <c r="F16" s="9">
        <v>17</v>
      </c>
      <c r="G16" s="9"/>
      <c r="H16" s="10"/>
      <c r="I16" s="9">
        <f t="shared" si="0"/>
        <v>17</v>
      </c>
      <c r="J16" s="10"/>
      <c r="K16" s="9">
        <v>0</v>
      </c>
      <c r="L16" s="10">
        <f t="shared" si="1"/>
        <v>0</v>
      </c>
      <c r="M16" s="9"/>
      <c r="N16" s="15">
        <v>0</v>
      </c>
    </row>
    <row r="17" spans="1:14" s="11" customFormat="1" x14ac:dyDescent="0.2">
      <c r="A17" s="24" t="str">
        <f>'1'!A17</f>
        <v>MICROCONTROLADORES</v>
      </c>
      <c r="B17" s="9" t="s">
        <v>34</v>
      </c>
      <c r="C17" s="9" t="str">
        <f>'1'!C17</f>
        <v>711A</v>
      </c>
      <c r="D17" s="9" t="str">
        <f>'1'!D17</f>
        <v>IMCT</v>
      </c>
      <c r="E17" s="9">
        <v>27</v>
      </c>
      <c r="F17" s="9">
        <v>24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/>
      <c r="N17" s="15">
        <v>0</v>
      </c>
    </row>
    <row r="18" spans="1:14" s="11" customFormat="1" x14ac:dyDescent="0.2">
      <c r="A18" s="24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>
        <v>0</v>
      </c>
      <c r="L18" s="10" t="e">
        <f t="shared" si="1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97</v>
      </c>
      <c r="F28" s="17">
        <f>SUM(F14:F27)</f>
        <v>72</v>
      </c>
      <c r="G28" s="17">
        <f>SUM(G14:G27)</f>
        <v>0</v>
      </c>
      <c r="H28" s="18">
        <f>SUM(F28:G28)/E28</f>
        <v>0.74226804123711343</v>
      </c>
      <c r="I28" s="17">
        <f t="shared" si="0"/>
        <v>25</v>
      </c>
      <c r="J28" s="18">
        <f t="shared" ref="J28" si="2">I28/E28</f>
        <v>0.25773195876288657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>
        <f>AVERAGE(N14:N27)</f>
        <v>0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Ing. Juan Merlin Chontal</v>
      </c>
      <c r="C37" s="28"/>
      <c r="D37" s="28"/>
      <c r="E37" s="13"/>
      <c r="F37" s="13"/>
      <c r="G37" s="28" t="str">
        <f>'1'!G37</f>
        <v>Ing. Yosafat Mortera Elias</v>
      </c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6" zoomScale="102" zoomScaleNormal="85" zoomScaleSheetLayoutView="100" workbookViewId="0">
      <selection activeCell="J18" sqref="J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3" t="s">
        <v>2</v>
      </c>
      <c r="B6" s="43"/>
      <c r="C6" s="43"/>
      <c r="D6" s="43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40" t="s">
        <v>6</v>
      </c>
      <c r="J8" s="40"/>
      <c r="K8" s="40"/>
      <c r="L8" s="34" t="str">
        <f>'1'!L8</f>
        <v>FEBRERO JUNIO 2024</v>
      </c>
      <c r="M8" s="34"/>
      <c r="N8" s="34"/>
    </row>
    <row r="10" spans="1:14" x14ac:dyDescent="0.2">
      <c r="A10" s="4" t="s">
        <v>7</v>
      </c>
      <c r="B10" s="34" t="str">
        <f>'1'!B10</f>
        <v>Ing. Juan Merlin Chontal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8</v>
      </c>
      <c r="B12" s="38" t="s">
        <v>9</v>
      </c>
      <c r="C12" s="38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5" t="s">
        <v>20</v>
      </c>
    </row>
    <row r="13" spans="1:14" x14ac:dyDescent="0.2">
      <c r="A13" s="42"/>
      <c r="B13" s="39"/>
      <c r="C13" s="39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2">
      <c r="A14" s="9" t="str">
        <f>'1'!A14</f>
        <v>ANALISIS DE CIRCUITOS ELECTRICOS</v>
      </c>
      <c r="B14" s="9" t="s">
        <v>36</v>
      </c>
      <c r="C14" s="9" t="str">
        <f>'1'!C14</f>
        <v>411A</v>
      </c>
      <c r="D14" s="9" t="str">
        <f>'1'!D14</f>
        <v>IMCT</v>
      </c>
      <c r="E14" s="9">
        <f>'2'!E14</f>
        <v>18</v>
      </c>
      <c r="F14" s="9">
        <v>18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ANALISIS DE CIRCUITOS ELECTRICOS</v>
      </c>
      <c r="B15" s="9" t="s">
        <v>36</v>
      </c>
      <c r="C15" s="9" t="str">
        <f>'1'!C15</f>
        <v>411B</v>
      </c>
      <c r="D15" s="9" t="str">
        <f>'1'!D15</f>
        <v>IMCT</v>
      </c>
      <c r="E15" s="9">
        <f>'1'!E15</f>
        <v>18</v>
      </c>
      <c r="F15" s="9">
        <v>16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90</v>
      </c>
      <c r="N15" s="15">
        <v>0.49</v>
      </c>
    </row>
    <row r="16" spans="1:14" s="11" customFormat="1" x14ac:dyDescent="0.2">
      <c r="A16" s="9" t="str">
        <f>'1'!A16</f>
        <v>ELECTRONICA DE POTENCIA APLICADA</v>
      </c>
      <c r="B16" s="9" t="s">
        <v>36</v>
      </c>
      <c r="C16" s="9" t="str">
        <f>'1'!C16</f>
        <v>611A</v>
      </c>
      <c r="D16" s="9" t="str">
        <f>'1'!D16</f>
        <v>IMCT</v>
      </c>
      <c r="E16" s="9">
        <f>'1'!E16</f>
        <v>34</v>
      </c>
      <c r="F16" s="9">
        <v>16</v>
      </c>
      <c r="G16" s="9"/>
      <c r="H16" s="10"/>
      <c r="I16" s="9">
        <f t="shared" si="0"/>
        <v>18</v>
      </c>
      <c r="J16" s="10"/>
      <c r="K16" s="9">
        <v>0</v>
      </c>
      <c r="L16" s="10">
        <f t="shared" si="1"/>
        <v>0</v>
      </c>
      <c r="M16" s="9">
        <v>80</v>
      </c>
      <c r="N16" s="15">
        <v>0.48</v>
      </c>
    </row>
    <row r="17" spans="1:14" s="11" customFormat="1" x14ac:dyDescent="0.2">
      <c r="A17" s="9" t="str">
        <f>'1'!A17</f>
        <v>MICROCONTROLADORES</v>
      </c>
      <c r="B17" s="9" t="s">
        <v>36</v>
      </c>
      <c r="C17" s="9" t="str">
        <f>'1'!C17</f>
        <v>711A</v>
      </c>
      <c r="D17" s="9" t="str">
        <f>'1'!D17</f>
        <v>IMCT</v>
      </c>
      <c r="E17" s="9">
        <v>27</v>
      </c>
      <c r="F17" s="9">
        <v>22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80</v>
      </c>
      <c r="N17" s="15">
        <v>0.51</v>
      </c>
    </row>
    <row r="18" spans="1:14" s="11" customFormat="1" x14ac:dyDescent="0.2">
      <c r="A18" s="9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v>35</v>
      </c>
      <c r="F18" s="9"/>
      <c r="G18" s="9"/>
      <c r="H18" s="10"/>
      <c r="I18" s="9">
        <v>35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132</v>
      </c>
      <c r="F28" s="17">
        <f>SUM(F14:F27)</f>
        <v>72</v>
      </c>
      <c r="G28" s="17">
        <f>SUM(G14:G27)</f>
        <v>0</v>
      </c>
      <c r="H28" s="18">
        <f>SUM(F28:G28)/E28</f>
        <v>0.54545454545454541</v>
      </c>
      <c r="I28" s="17">
        <f t="shared" si="0"/>
        <v>60</v>
      </c>
      <c r="J28" s="18">
        <f t="shared" ref="J28" si="2">I28/E28</f>
        <v>0.45454545454545453</v>
      </c>
      <c r="K28" s="17">
        <f>SUM(K14:K27)</f>
        <v>0</v>
      </c>
      <c r="L28" s="18">
        <f t="shared" si="1"/>
        <v>0</v>
      </c>
      <c r="M28" s="17">
        <f>AVERAGE(M14:M27)</f>
        <v>84.25</v>
      </c>
      <c r="N28" s="19">
        <f>AVERAGE(N14:N27)</f>
        <v>0.5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Ing. Juan Merlin Chontal</v>
      </c>
      <c r="C37" s="28"/>
      <c r="D37" s="28"/>
      <c r="E37" s="13"/>
      <c r="F37" s="13"/>
      <c r="G37" s="28" t="str">
        <f>'2'!G37</f>
        <v>Ing. Yosafat Mortera Elias</v>
      </c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4" zoomScale="116" zoomScaleNormal="85" zoomScaleSheetLayoutView="100" workbookViewId="0">
      <selection activeCell="C22" sqref="C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3" t="s">
        <v>2</v>
      </c>
      <c r="B6" s="43"/>
      <c r="C6" s="43"/>
      <c r="D6" s="43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40" t="s">
        <v>6</v>
      </c>
      <c r="J8" s="40"/>
      <c r="K8" s="40"/>
      <c r="L8" s="34" t="str">
        <f>'1'!L8</f>
        <v>FEBRERO JUNIO 2024</v>
      </c>
      <c r="M8" s="34"/>
      <c r="N8" s="34"/>
    </row>
    <row r="10" spans="1:14" x14ac:dyDescent="0.2">
      <c r="A10" s="4" t="s">
        <v>7</v>
      </c>
      <c r="B10" s="34" t="str">
        <f>'1'!B10</f>
        <v>Ing. Juan Merlin Chontal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8</v>
      </c>
      <c r="B12" s="38" t="s">
        <v>9</v>
      </c>
      <c r="C12" s="38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5" t="s">
        <v>20</v>
      </c>
    </row>
    <row r="13" spans="1:14" x14ac:dyDescent="0.2">
      <c r="A13" s="42"/>
      <c r="B13" s="39"/>
      <c r="C13" s="39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2">
      <c r="A14" s="9" t="str">
        <f>'1'!A14</f>
        <v>ANALISIS DE CIRCUITOS ELECTRICOS</v>
      </c>
      <c r="B14" s="9">
        <v>4</v>
      </c>
      <c r="C14" s="9" t="str">
        <f>'1'!C14</f>
        <v>411A</v>
      </c>
      <c r="D14" s="9" t="str">
        <f>'1'!D14</f>
        <v>IMCT</v>
      </c>
      <c r="E14" s="9">
        <v>19</v>
      </c>
      <c r="F14" s="9">
        <v>18</v>
      </c>
      <c r="G14" s="9"/>
      <c r="H14" s="10"/>
      <c r="I14" s="9">
        <f t="shared" ref="I14:I30" si="0">(E14-SUM(F14:G14))-K14</f>
        <v>1</v>
      </c>
      <c r="J14" s="10"/>
      <c r="K14" s="9">
        <v>0</v>
      </c>
      <c r="L14" s="10">
        <f t="shared" ref="L14:L30" si="1">K14/E14</f>
        <v>0</v>
      </c>
      <c r="M14" s="9">
        <v>92</v>
      </c>
      <c r="N14" s="15">
        <v>0.54</v>
      </c>
    </row>
    <row r="15" spans="1:14" s="11" customFormat="1" x14ac:dyDescent="0.2">
      <c r="A15" s="9" t="str">
        <f>'1'!A15</f>
        <v>ANALISIS DE CIRCUITOS ELECTRICOS</v>
      </c>
      <c r="B15" s="9">
        <v>4</v>
      </c>
      <c r="C15" s="9" t="str">
        <f>'1'!C15</f>
        <v>411B</v>
      </c>
      <c r="D15" s="9" t="str">
        <f>'1'!D15</f>
        <v>IMCT</v>
      </c>
      <c r="E15" s="9">
        <f>'1'!E15</f>
        <v>18</v>
      </c>
      <c r="F15" s="9">
        <v>16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85</v>
      </c>
      <c r="N15" s="15">
        <v>0.47</v>
      </c>
    </row>
    <row r="16" spans="1:14" s="11" customFormat="1" x14ac:dyDescent="0.2">
      <c r="A16" s="9" t="s">
        <v>30</v>
      </c>
      <c r="B16" s="9">
        <v>5</v>
      </c>
      <c r="C16" s="9" t="s">
        <v>38</v>
      </c>
      <c r="D16" s="9" t="str">
        <f>'1'!D16</f>
        <v>IMCT</v>
      </c>
      <c r="E16" s="9">
        <v>19</v>
      </c>
      <c r="F16" s="9">
        <v>18</v>
      </c>
      <c r="G16" s="9"/>
      <c r="H16" s="10"/>
      <c r="I16" s="9">
        <f t="shared" ref="I16:I17" si="2">(E16-SUM(F16:G16))-K16</f>
        <v>1</v>
      </c>
      <c r="J16" s="10"/>
      <c r="K16" s="9">
        <v>0</v>
      </c>
      <c r="L16" s="10">
        <f t="shared" ref="L16:L17" si="3">K16/E16</f>
        <v>0</v>
      </c>
      <c r="M16" s="9">
        <v>93</v>
      </c>
      <c r="N16" s="15">
        <v>0.56000000000000005</v>
      </c>
    </row>
    <row r="17" spans="1:14" s="11" customFormat="1" x14ac:dyDescent="0.2">
      <c r="A17" s="9" t="s">
        <v>30</v>
      </c>
      <c r="B17" s="9">
        <v>5</v>
      </c>
      <c r="C17" s="9" t="s">
        <v>39</v>
      </c>
      <c r="D17" s="9" t="str">
        <f>'1'!D17</f>
        <v>IMCT</v>
      </c>
      <c r="E17" s="9">
        <v>16</v>
      </c>
      <c r="F17" s="9">
        <v>16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90</v>
      </c>
      <c r="N17" s="15">
        <v>0.49</v>
      </c>
    </row>
    <row r="18" spans="1:14" s="11" customFormat="1" x14ac:dyDescent="0.2">
      <c r="A18" s="9" t="str">
        <f>'1'!A16</f>
        <v>ELECTRONICA DE POTENCIA APLICADA</v>
      </c>
      <c r="B18" s="9">
        <v>4</v>
      </c>
      <c r="C18" s="9" t="str">
        <f>'1'!C16</f>
        <v>611A</v>
      </c>
      <c r="D18" s="9" t="str">
        <f>'1'!D16</f>
        <v>IMCT</v>
      </c>
      <c r="E18" s="9">
        <f>'1'!E16</f>
        <v>34</v>
      </c>
      <c r="F18" s="9">
        <v>20</v>
      </c>
      <c r="G18" s="9"/>
      <c r="H18" s="10"/>
      <c r="I18" s="9">
        <f t="shared" si="0"/>
        <v>14</v>
      </c>
      <c r="J18" s="10"/>
      <c r="K18" s="9">
        <v>0</v>
      </c>
      <c r="L18" s="10">
        <f t="shared" si="1"/>
        <v>0</v>
      </c>
      <c r="M18" s="9">
        <v>91</v>
      </c>
      <c r="N18" s="15">
        <v>0.51</v>
      </c>
    </row>
    <row r="19" spans="1:14" s="11" customFormat="1" x14ac:dyDescent="0.2">
      <c r="A19" s="9" t="str">
        <f>'1'!A17</f>
        <v>MICROCONTROLADORES</v>
      </c>
      <c r="B19" s="9">
        <v>4</v>
      </c>
      <c r="C19" s="9" t="str">
        <f>'1'!C17</f>
        <v>711A</v>
      </c>
      <c r="D19" s="9" t="str">
        <f>'1'!D17</f>
        <v>IMCT</v>
      </c>
      <c r="E19" s="9">
        <v>27</v>
      </c>
      <c r="F19" s="9">
        <v>21</v>
      </c>
      <c r="G19" s="9"/>
      <c r="H19" s="10"/>
      <c r="I19" s="9">
        <f t="shared" si="0"/>
        <v>6</v>
      </c>
      <c r="J19" s="10"/>
      <c r="K19" s="9">
        <v>0</v>
      </c>
      <c r="L19" s="10">
        <f t="shared" si="1"/>
        <v>0</v>
      </c>
      <c r="M19" s="9">
        <v>70</v>
      </c>
      <c r="N19" s="15">
        <v>0.45</v>
      </c>
    </row>
    <row r="20" spans="1:14" s="11" customFormat="1" x14ac:dyDescent="0.2">
      <c r="A20" s="9">
        <f>'1'!A18</f>
        <v>0</v>
      </c>
      <c r="B20" s="9">
        <v>2</v>
      </c>
      <c r="C20" s="9">
        <f>'1'!C18</f>
        <v>0</v>
      </c>
      <c r="D20" s="9">
        <f>'1'!D18</f>
        <v>0</v>
      </c>
      <c r="E20" s="9">
        <v>35</v>
      </c>
      <c r="F20" s="9">
        <v>32</v>
      </c>
      <c r="G20" s="9"/>
      <c r="H20" s="10"/>
      <c r="I20" s="9">
        <f t="shared" si="0"/>
        <v>3</v>
      </c>
      <c r="J20" s="10"/>
      <c r="K20" s="9">
        <v>0</v>
      </c>
      <c r="L20" s="10">
        <f t="shared" si="1"/>
        <v>0</v>
      </c>
      <c r="M20" s="9">
        <v>81</v>
      </c>
      <c r="N20" s="15">
        <v>0.69</v>
      </c>
    </row>
    <row r="21" spans="1:14" s="11" customFormat="1" x14ac:dyDescent="0.2">
      <c r="A21" s="9" t="s">
        <v>31</v>
      </c>
      <c r="B21" s="9">
        <v>3</v>
      </c>
      <c r="C21" s="9" t="s">
        <v>40</v>
      </c>
      <c r="D21" s="9" t="s">
        <v>32</v>
      </c>
      <c r="E21" s="9">
        <v>35</v>
      </c>
      <c r="F21" s="9">
        <v>32</v>
      </c>
      <c r="G21" s="9"/>
      <c r="H21" s="10"/>
      <c r="I21" s="9">
        <f t="shared" si="0"/>
        <v>3</v>
      </c>
      <c r="J21" s="10"/>
      <c r="K21" s="9">
        <v>0</v>
      </c>
      <c r="L21" s="10">
        <f t="shared" si="1"/>
        <v>0</v>
      </c>
      <c r="M21" s="9">
        <v>87</v>
      </c>
      <c r="N21" s="15">
        <v>0.8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23</v>
      </c>
      <c r="B30" s="17" t="s">
        <v>24</v>
      </c>
      <c r="C30" s="17" t="s">
        <v>24</v>
      </c>
      <c r="D30" s="17" t="s">
        <v>24</v>
      </c>
      <c r="E30" s="17">
        <f>SUM(E14:E29)</f>
        <v>203</v>
      </c>
      <c r="F30" s="17">
        <f>SUM(F14:F29)</f>
        <v>173</v>
      </c>
      <c r="G30" s="17">
        <f>SUM(G14:G29)</f>
        <v>0</v>
      </c>
      <c r="H30" s="18">
        <f>SUM(F30:G30)/E30</f>
        <v>0.85221674876847286</v>
      </c>
      <c r="I30" s="17">
        <f t="shared" si="0"/>
        <v>30</v>
      </c>
      <c r="J30" s="18">
        <f t="shared" ref="J30" si="4">I30/E30</f>
        <v>0.14778325123152711</v>
      </c>
      <c r="K30" s="17">
        <f>SUM(K14:K29)</f>
        <v>0</v>
      </c>
      <c r="L30" s="18">
        <f t="shared" si="1"/>
        <v>0</v>
      </c>
      <c r="M30" s="17">
        <f>AVERAGE(M14:M29)</f>
        <v>86.125</v>
      </c>
      <c r="N30" s="19">
        <f>AVERAGE(N14:N29)</f>
        <v>0.56375000000000008</v>
      </c>
    </row>
    <row r="32" spans="1:14" ht="120" customHeight="1" x14ac:dyDescent="0.2">
      <c r="A32" s="37" t="s">
        <v>25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4" spans="1:10" x14ac:dyDescent="0.2">
      <c r="A34" s="12"/>
    </row>
    <row r="35" spans="1:10" x14ac:dyDescent="0.2">
      <c r="B35" s="31" t="s">
        <v>26</v>
      </c>
      <c r="C35" s="31"/>
      <c r="D35" s="31"/>
      <c r="G35" s="32" t="s">
        <v>27</v>
      </c>
      <c r="H35" s="32"/>
      <c r="I35" s="32"/>
      <c r="J35" s="32"/>
    </row>
    <row r="36" spans="1:10" ht="62.25" customHeight="1" x14ac:dyDescent="0.2">
      <c r="B36" s="33"/>
      <c r="C36" s="33"/>
      <c r="D36" s="33"/>
      <c r="G36" s="34"/>
      <c r="H36" s="34"/>
      <c r="I36" s="34"/>
      <c r="J36" s="34"/>
    </row>
    <row r="37" spans="1:10" hidden="1" x14ac:dyDescent="0.2">
      <c r="A37" s="27" t="e">
        <v>#REF!</v>
      </c>
      <c r="B37" s="27"/>
      <c r="C37" s="6"/>
      <c r="E37" s="27"/>
      <c r="F37" s="27"/>
      <c r="G37" s="27"/>
      <c r="H37" s="27"/>
    </row>
    <row r="38" spans="1:10" hidden="1" x14ac:dyDescent="0.2"/>
    <row r="39" spans="1:10" ht="45" customHeight="1" x14ac:dyDescent="0.2">
      <c r="B39" s="28" t="str">
        <f>B10</f>
        <v>Ing. Juan Merlin Chontal</v>
      </c>
      <c r="C39" s="28"/>
      <c r="D39" s="28"/>
      <c r="E39" s="13"/>
      <c r="F39" s="13"/>
      <c r="G39" s="28" t="str">
        <f>'3'!G37</f>
        <v>Ing. Yosafat Mortera Elias</v>
      </c>
      <c r="H39" s="28"/>
      <c r="I39" s="28"/>
      <c r="J39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9" zoomScale="109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3" t="s">
        <v>2</v>
      </c>
      <c r="B6" s="43"/>
      <c r="C6" s="43"/>
      <c r="D6" s="43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28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40" t="s">
        <v>6</v>
      </c>
      <c r="J8" s="40"/>
      <c r="K8" s="40"/>
      <c r="L8" s="34" t="str">
        <f>'1'!L8</f>
        <v>FEBRERO JUNIO 2024</v>
      </c>
      <c r="M8" s="34"/>
      <c r="N8" s="34"/>
    </row>
    <row r="10" spans="1:14" x14ac:dyDescent="0.2">
      <c r="A10" s="4" t="s">
        <v>7</v>
      </c>
      <c r="B10" s="34" t="str">
        <f>'1'!B10</f>
        <v>Ing. Juan Merlin Chontal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8</v>
      </c>
      <c r="B12" s="38" t="s">
        <v>9</v>
      </c>
      <c r="C12" s="38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5" t="s">
        <v>20</v>
      </c>
    </row>
    <row r="13" spans="1:14" x14ac:dyDescent="0.2">
      <c r="A13" s="42"/>
      <c r="B13" s="39"/>
      <c r="C13" s="39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2">
      <c r="A14" s="9" t="str">
        <f>'1'!A14</f>
        <v>ANALISIS DE CIRCUITOS ELECTRICOS</v>
      </c>
      <c r="B14" s="9" t="s">
        <v>37</v>
      </c>
      <c r="C14" s="9" t="str">
        <f>'1'!C14</f>
        <v>411A</v>
      </c>
      <c r="D14" s="9" t="str">
        <f>'1'!D14</f>
        <v>IMCT</v>
      </c>
      <c r="E14" s="9">
        <v>19</v>
      </c>
      <c r="F14" s="9">
        <v>18</v>
      </c>
      <c r="G14" s="9">
        <v>0</v>
      </c>
      <c r="H14" s="10">
        <f>(F14+G14)/E14</f>
        <v>0.94736842105263153</v>
      </c>
      <c r="I14" s="9">
        <f t="shared" ref="I14:I28" si="0">(E14-SUM(F14:G14))-K14</f>
        <v>1</v>
      </c>
      <c r="J14" s="10">
        <f t="shared" ref="J14:J28" si="1">I14/E14</f>
        <v>5.2631578947368418E-2</v>
      </c>
      <c r="K14" s="9">
        <v>0</v>
      </c>
      <c r="L14" s="10">
        <f t="shared" ref="L14:L28" si="2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ANALISIS DE CIRCUITOS ELECTRICOS</v>
      </c>
      <c r="B15" s="9" t="s">
        <v>37</v>
      </c>
      <c r="C15" s="9" t="str">
        <f>'1'!C15</f>
        <v>411B</v>
      </c>
      <c r="D15" s="9" t="str">
        <f>'1'!D15</f>
        <v>IMCT</v>
      </c>
      <c r="E15" s="9">
        <f>'1'!E15</f>
        <v>18</v>
      </c>
      <c r="F15" s="9">
        <v>13</v>
      </c>
      <c r="G15" s="9">
        <v>3</v>
      </c>
      <c r="H15" s="10">
        <f t="shared" ref="H15:H18" si="3">(F15+G15)/E15</f>
        <v>0.88888888888888884</v>
      </c>
      <c r="I15" s="9">
        <f t="shared" si="0"/>
        <v>2</v>
      </c>
      <c r="J15" s="10">
        <f t="shared" si="1"/>
        <v>0.1111111111111111</v>
      </c>
      <c r="K15" s="9"/>
      <c r="L15" s="10">
        <f t="shared" si="2"/>
        <v>0</v>
      </c>
      <c r="M15" s="9">
        <v>86</v>
      </c>
      <c r="N15" s="15">
        <v>0.47</v>
      </c>
    </row>
    <row r="16" spans="1:14" s="11" customFormat="1" x14ac:dyDescent="0.2">
      <c r="A16" s="9" t="str">
        <f>'1'!A16</f>
        <v>ELECTRONICA DE POTENCIA APLICADA</v>
      </c>
      <c r="B16" s="9" t="s">
        <v>37</v>
      </c>
      <c r="C16" s="9" t="str">
        <f>'1'!C16</f>
        <v>611A</v>
      </c>
      <c r="D16" s="9" t="str">
        <f>'1'!D16</f>
        <v>IMCT</v>
      </c>
      <c r="E16" s="9">
        <f>'1'!E16</f>
        <v>34</v>
      </c>
      <c r="F16" s="9">
        <v>15</v>
      </c>
      <c r="G16" s="9">
        <v>5</v>
      </c>
      <c r="H16" s="10">
        <f t="shared" si="3"/>
        <v>0.58823529411764708</v>
      </c>
      <c r="I16" s="9">
        <f t="shared" si="0"/>
        <v>14</v>
      </c>
      <c r="J16" s="10">
        <f t="shared" si="1"/>
        <v>0.41176470588235292</v>
      </c>
      <c r="K16" s="9">
        <v>0</v>
      </c>
      <c r="L16" s="10">
        <f t="shared" si="2"/>
        <v>0</v>
      </c>
      <c r="M16" s="9">
        <v>91</v>
      </c>
      <c r="N16" s="15">
        <v>0.52</v>
      </c>
    </row>
    <row r="17" spans="1:14" s="11" customFormat="1" x14ac:dyDescent="0.2">
      <c r="A17" s="9" t="str">
        <f>'1'!A17</f>
        <v>MICROCONTROLADORES</v>
      </c>
      <c r="B17" s="9" t="s">
        <v>37</v>
      </c>
      <c r="C17" s="9" t="str">
        <f>'1'!C17</f>
        <v>711A</v>
      </c>
      <c r="D17" s="9" t="str">
        <f>'1'!D17</f>
        <v>IMCT</v>
      </c>
      <c r="E17" s="9">
        <v>27</v>
      </c>
      <c r="F17" s="9">
        <v>20</v>
      </c>
      <c r="G17" s="9">
        <v>4</v>
      </c>
      <c r="H17" s="10">
        <f t="shared" si="3"/>
        <v>0.88888888888888884</v>
      </c>
      <c r="I17" s="9">
        <f t="shared" si="0"/>
        <v>3</v>
      </c>
      <c r="J17" s="10">
        <f t="shared" si="1"/>
        <v>0.1111111111111111</v>
      </c>
      <c r="K17" s="9">
        <v>0</v>
      </c>
      <c r="L17" s="10">
        <f t="shared" si="2"/>
        <v>0</v>
      </c>
      <c r="M17" s="9">
        <v>79</v>
      </c>
      <c r="N17" s="15">
        <v>0.51</v>
      </c>
    </row>
    <row r="18" spans="1:14" s="11" customFormat="1" x14ac:dyDescent="0.2">
      <c r="A18" s="9">
        <f>'1'!A18</f>
        <v>0</v>
      </c>
      <c r="B18" s="9" t="s">
        <v>37</v>
      </c>
      <c r="C18" s="9">
        <f>'1'!C18</f>
        <v>0</v>
      </c>
      <c r="D18" s="9">
        <f>'1'!D18</f>
        <v>0</v>
      </c>
      <c r="E18" s="9">
        <v>35</v>
      </c>
      <c r="F18" s="9">
        <v>32</v>
      </c>
      <c r="G18" s="9">
        <v>1</v>
      </c>
      <c r="H18" s="10">
        <f t="shared" si="3"/>
        <v>0.94285714285714284</v>
      </c>
      <c r="I18" s="9">
        <f t="shared" si="0"/>
        <v>2</v>
      </c>
      <c r="J18" s="10">
        <f t="shared" si="1"/>
        <v>5.7142857142857141E-2</v>
      </c>
      <c r="K18" s="9">
        <v>0</v>
      </c>
      <c r="L18" s="10">
        <f t="shared" si="2"/>
        <v>0</v>
      </c>
      <c r="M18" s="9">
        <v>85</v>
      </c>
      <c r="N18" s="15">
        <v>0.53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133</v>
      </c>
      <c r="F28" s="17">
        <f>SUM(F14:F27)</f>
        <v>98</v>
      </c>
      <c r="G28" s="17">
        <f>SUM(G14:G27)</f>
        <v>13</v>
      </c>
      <c r="H28" s="18">
        <f>SUM(F28:G28)/E28</f>
        <v>0.83458646616541354</v>
      </c>
      <c r="I28" s="17">
        <f t="shared" si="0"/>
        <v>22</v>
      </c>
      <c r="J28" s="18">
        <f t="shared" si="1"/>
        <v>0.16541353383458646</v>
      </c>
      <c r="K28" s="17">
        <f>SUM(K14:K27)</f>
        <v>0</v>
      </c>
      <c r="L28" s="18">
        <f t="shared" si="2"/>
        <v>0</v>
      </c>
      <c r="M28" s="17">
        <f>AVERAGE(M14:M27)</f>
        <v>85.6</v>
      </c>
      <c r="N28" s="19">
        <f>AVERAGE(N14:N27)</f>
        <v>0.51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Ing. Juan Merlin Chontal</v>
      </c>
      <c r="C37" s="28"/>
      <c r="D37" s="28"/>
      <c r="E37" s="13"/>
      <c r="F37" s="13"/>
      <c r="G37" s="28" t="str">
        <f>'4'!G39</f>
        <v>Ing. Yosafat Mortera Elias</v>
      </c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Admin</cp:lastModifiedBy>
  <cp:revision/>
  <cp:lastPrinted>2023-01-13T22:25:30Z</cp:lastPrinted>
  <dcterms:created xsi:type="dcterms:W3CDTF">2021-11-22T14:45:25Z</dcterms:created>
  <dcterms:modified xsi:type="dcterms:W3CDTF">2024-06-27T04:01:17Z</dcterms:modified>
  <cp:category/>
  <cp:contentStatus/>
</cp:coreProperties>
</file>