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FEB JUL 2024\"/>
    </mc:Choice>
  </mc:AlternateContent>
  <xr:revisionPtr revIDLastSave="0" documentId="8_{FA9DECA4-F53D-400E-840A-6EF96F383049}" xr6:coauthVersionLast="47" xr6:coauthVersionMax="47" xr10:uidLastSave="{00000000-0000-0000-0000-000000000000}"/>
  <bookViews>
    <workbookView xWindow="-103" yWindow="-103" windowWidth="16663" windowHeight="8863" firstSheet="1" activeTab="1" xr2:uid="{00000000-000D-0000-FFFF-FFFF00000000}"/>
  </bookViews>
  <sheets>
    <sheet name="210 DES.SUST" sheetId="4" r:id="rId1"/>
    <sheet name="410 ARQ. DE COMP." sheetId="6" r:id="rId2"/>
    <sheet name="607 SIST.INFORM. MERCADO." sheetId="7" r:id="rId3"/>
    <sheet name="610 CALIDAD SIST. INFORM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8" l="1"/>
  <c r="T9" i="8"/>
  <c r="T9" i="6"/>
  <c r="T8" i="6"/>
  <c r="U9" i="4"/>
  <c r="U8" i="4"/>
  <c r="K35" i="6" l="1"/>
  <c r="J34" i="8"/>
  <c r="R10" i="7" l="1"/>
  <c r="R9" i="7"/>
  <c r="J29" i="7"/>
  <c r="J28" i="7"/>
  <c r="J43" i="4"/>
  <c r="J42" i="4"/>
  <c r="B28" i="4"/>
  <c r="B29" i="4" s="1"/>
  <c r="B30" i="4" s="1"/>
  <c r="B31" i="4" s="1"/>
  <c r="B32" i="4" s="1"/>
  <c r="B33" i="4" s="1"/>
  <c r="B34" i="4" s="1"/>
  <c r="B35" i="4" s="1"/>
  <c r="B36" i="4" s="1"/>
  <c r="B37" i="4" s="1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J35" i="8"/>
  <c r="J33" i="8"/>
  <c r="J30" i="7"/>
  <c r="Q31" i="6"/>
  <c r="Q32" i="6"/>
  <c r="Q33" i="6"/>
  <c r="Q30" i="6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P35" i="8"/>
  <c r="O35" i="8"/>
  <c r="N35" i="8"/>
  <c r="M35" i="8"/>
  <c r="L35" i="8"/>
  <c r="K35" i="8"/>
  <c r="P34" i="8"/>
  <c r="O34" i="8"/>
  <c r="N34" i="8"/>
  <c r="M34" i="8"/>
  <c r="L34" i="8"/>
  <c r="K34" i="8"/>
  <c r="P33" i="8"/>
  <c r="P36" i="8" s="1"/>
  <c r="O33" i="8"/>
  <c r="N33" i="8"/>
  <c r="M33" i="8"/>
  <c r="L33" i="8"/>
  <c r="L36" i="8" s="1"/>
  <c r="K33" i="8"/>
  <c r="Q9" i="8"/>
  <c r="N30" i="7"/>
  <c r="M30" i="7"/>
  <c r="L30" i="7"/>
  <c r="K30" i="7"/>
  <c r="N29" i="7"/>
  <c r="M29" i="7"/>
  <c r="L29" i="7"/>
  <c r="K29" i="7"/>
  <c r="N28" i="7"/>
  <c r="M28" i="7"/>
  <c r="L28" i="7"/>
  <c r="L31" i="7" s="1"/>
  <c r="K28" i="7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L32" i="7" l="1"/>
  <c r="K37" i="8"/>
  <c r="O37" i="8"/>
  <c r="K36" i="8"/>
  <c r="O36" i="8"/>
  <c r="L37" i="8"/>
  <c r="P37" i="8"/>
  <c r="J37" i="8"/>
  <c r="N37" i="8"/>
  <c r="J36" i="8"/>
  <c r="N36" i="8"/>
  <c r="Q35" i="8"/>
  <c r="M37" i="8"/>
  <c r="M36" i="8"/>
  <c r="K32" i="7"/>
  <c r="J32" i="7"/>
  <c r="N32" i="7"/>
  <c r="J31" i="7"/>
  <c r="N31" i="7"/>
  <c r="K31" i="7"/>
  <c r="M32" i="7"/>
  <c r="O29" i="7"/>
  <c r="O30" i="7"/>
  <c r="M31" i="7"/>
  <c r="Q33" i="8"/>
  <c r="Q34" i="8"/>
  <c r="O28" i="7"/>
  <c r="O31" i="7" s="1"/>
  <c r="P36" i="6"/>
  <c r="O36" i="6"/>
  <c r="N36" i="6"/>
  <c r="M36" i="6"/>
  <c r="L36" i="6"/>
  <c r="K36" i="6"/>
  <c r="J36" i="6"/>
  <c r="P35" i="6"/>
  <c r="O35" i="6"/>
  <c r="N35" i="6"/>
  <c r="M35" i="6"/>
  <c r="L35" i="6"/>
  <c r="J35" i="6"/>
  <c r="P34" i="6"/>
  <c r="O34" i="6"/>
  <c r="N34" i="6"/>
  <c r="M34" i="6"/>
  <c r="L34" i="6"/>
  <c r="K34" i="6"/>
  <c r="J34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Q9" i="6"/>
  <c r="P44" i="4"/>
  <c r="O44" i="4"/>
  <c r="N44" i="4"/>
  <c r="M44" i="4"/>
  <c r="L44" i="4"/>
  <c r="K44" i="4"/>
  <c r="J44" i="4"/>
  <c r="P43" i="4"/>
  <c r="P46" i="4" s="1"/>
  <c r="O43" i="4"/>
  <c r="N43" i="4"/>
  <c r="M43" i="4"/>
  <c r="L43" i="4"/>
  <c r="L46" i="4" s="1"/>
  <c r="K43" i="4"/>
  <c r="P42" i="4"/>
  <c r="P45" i="4" s="1"/>
  <c r="O42" i="4"/>
  <c r="N42" i="4"/>
  <c r="M42" i="4"/>
  <c r="L42" i="4"/>
  <c r="L45" i="4" s="1"/>
  <c r="K42" i="4"/>
  <c r="Q41" i="4"/>
  <c r="Q37" i="8" l="1"/>
  <c r="Q36" i="8"/>
  <c r="K38" i="6"/>
  <c r="O37" i="6"/>
  <c r="L38" i="6"/>
  <c r="P38" i="6"/>
  <c r="K37" i="6"/>
  <c r="L37" i="6"/>
  <c r="P37" i="6"/>
  <c r="M37" i="6"/>
  <c r="J38" i="6"/>
  <c r="N38" i="6"/>
  <c r="J37" i="6"/>
  <c r="N37" i="6"/>
  <c r="O32" i="7"/>
  <c r="M46" i="4"/>
  <c r="M45" i="4"/>
  <c r="Q44" i="4"/>
  <c r="N46" i="4"/>
  <c r="J45" i="4"/>
  <c r="N45" i="4"/>
  <c r="K46" i="4"/>
  <c r="O46" i="4"/>
  <c r="K45" i="4"/>
  <c r="O45" i="4"/>
  <c r="Q36" i="6"/>
  <c r="M38" i="6"/>
  <c r="O38" i="6"/>
  <c r="Q34" i="6"/>
  <c r="Q35" i="6"/>
  <c r="J46" i="4"/>
  <c r="Q42" i="4"/>
  <c r="Q43" i="4"/>
  <c r="Q38" i="6" l="1"/>
  <c r="Q37" i="6"/>
  <c r="Q46" i="4"/>
  <c r="Q45" i="4"/>
</calcChain>
</file>

<file path=xl/sharedStrings.xml><?xml version="1.0" encoding="utf-8"?>
<sst xmlns="http://schemas.openxmlformats.org/spreadsheetml/2006/main" count="302" uniqueCount="223">
  <si>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</si>
  <si>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</si>
  <si>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</si>
  <si>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</si>
  <si>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</si>
  <si>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</si>
  <si>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</si>
  <si>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</si>
  <si>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</si>
  <si>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</si>
  <si>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</si>
  <si>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</si>
  <si>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</si>
  <si>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</si>
  <si>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</si>
  <si>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</si>
  <si>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</si>
  <si>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</si>
  <si>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</si>
  <si>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</si>
  <si>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</si>
  <si>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</si>
  <si>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</si>
  <si>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</si>
  <si>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</si>
  <si>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211U0365</t>
  </si>
  <si>
    <t>211U0367</t>
  </si>
  <si>
    <t>211U0368</t>
  </si>
  <si>
    <t>211U0370</t>
  </si>
  <si>
    <t>211U0371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</si>
  <si>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</si>
  <si>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</si>
  <si>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</si>
  <si>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</si>
  <si>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</si>
  <si>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</si>
  <si>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</si>
  <si>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</si>
  <si>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</si>
  <si>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</si>
  <si>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</si>
  <si>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</si>
  <si>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</si>
  <si>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</si>
  <si>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</si>
  <si>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</si>
  <si>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</si>
  <si>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</si>
  <si>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</si>
  <si>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CORTES IXBA ANGEL DE JAZMIN</t>
  </si>
  <si>
    <t>GATICA ANTELE JAQUELINE</t>
  </si>
  <si>
    <t>GOMEZ ALEMAN ABDIEL MIGUEL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</si>
  <si>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</si>
  <si>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</si>
  <si>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</si>
  <si>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</si>
  <si>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</si>
  <si>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</si>
  <si>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</si>
  <si>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</si>
  <si>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</si>
  <si>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</si>
  <si>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SERGIO  PELAYO   VAQUERO</t>
  </si>
  <si>
    <t>DESARROLLO SUSTENTABLE</t>
  </si>
  <si>
    <t>210-A</t>
  </si>
  <si>
    <t>FEBRERO - JUNIO 2024</t>
  </si>
  <si>
    <t>231U0329</t>
  </si>
  <si>
    <t>231U0633</t>
  </si>
  <si>
    <t>231U0625</t>
  </si>
  <si>
    <t>231U0333</t>
  </si>
  <si>
    <t>231U0334</t>
  </si>
  <si>
    <t>231U0670</t>
  </si>
  <si>
    <t>231U0336</t>
  </si>
  <si>
    <t>231U0337</t>
  </si>
  <si>
    <t>231U0338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</si>
  <si>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</si>
  <si>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</si>
  <si>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</si>
  <si>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</si>
  <si>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</si>
  <si>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</si>
  <si>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</si>
  <si>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</si>
  <si>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</si>
  <si>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231U0688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</si>
  <si>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</si>
  <si>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</si>
  <si>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</si>
  <si>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</si>
  <si>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</si>
  <si>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</si>
  <si>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</si>
  <si>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</si>
  <si>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</si>
  <si>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231U0659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</si>
  <si>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</si>
  <si>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</si>
  <si>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</si>
  <si>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</si>
  <si>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</si>
  <si>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</si>
  <si>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</si>
  <si>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</si>
  <si>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</si>
  <si>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</si>
  <si>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</si>
  <si>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</si>
  <si>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</si>
  <si>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</si>
  <si>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</si>
  <si>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</si>
  <si>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</si>
  <si>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</si>
  <si>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</si>
  <si>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</si>
  <si>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</si>
  <si>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</si>
  <si>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</si>
  <si>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</si>
  <si>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</si>
  <si>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</si>
  <si>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</si>
  <si>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</si>
  <si>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</si>
  <si>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ARQUITECTURA DE COMPUTADORAS</t>
  </si>
  <si>
    <t>410-A</t>
  </si>
  <si>
    <t>221U0495</t>
  </si>
  <si>
    <t>CAIXBA HERRERA MARIA GRISEL</t>
  </si>
  <si>
    <t>221U0496</t>
  </si>
  <si>
    <t>CHACHA PÉREZ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</si>
  <si>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</si>
  <si>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</si>
  <si>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</si>
  <si>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</si>
  <si>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</si>
  <si>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</si>
  <si>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</si>
  <si>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</si>
  <si>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</si>
  <si>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</si>
  <si>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</si>
  <si>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</si>
  <si>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</si>
  <si>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</si>
  <si>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</si>
  <si>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</si>
  <si>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</si>
  <si>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</si>
  <si>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</si>
  <si>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</si>
  <si>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</si>
  <si>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</si>
  <si>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</si>
  <si>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</si>
  <si>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</si>
  <si>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</si>
  <si>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221U0514</t>
  </si>
  <si>
    <t>REYES TEPOX PABLO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</si>
  <si>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</si>
  <si>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</si>
  <si>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</si>
  <si>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</si>
  <si>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</si>
  <si>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</si>
  <si>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</si>
  <si>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</si>
  <si>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</si>
  <si>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</si>
  <si>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</si>
  <si>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</si>
  <si>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</si>
  <si>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</si>
  <si>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SISTEMAS DE  INFORMACION DE LA MERCADOTECNIA</t>
  </si>
  <si>
    <t>607.B</t>
  </si>
  <si>
    <t>DOMINGUEZ CRUZ DANIELA</t>
  </si>
  <si>
    <t>FISCAL POLITO ROMAN OMAR</t>
  </si>
  <si>
    <t>GONZALEZ DIAZ JOSE MARIA</t>
  </si>
  <si>
    <t>221U0513</t>
  </si>
  <si>
    <t>REYES GEREZANO ITZEL ELENA</t>
  </si>
  <si>
    <t>ZUÑIGA CHAVEZ ANGEL JOSUE</t>
  </si>
  <si>
    <t>ZUÑIGA CHAVEZ EDDI JOSUE</t>
  </si>
  <si>
    <t>211U0318</t>
  </si>
  <si>
    <t>CAPORAL FIGAROLA EDGAR DE JESUS</t>
  </si>
  <si>
    <t>211U0319</t>
  </si>
  <si>
    <t>CARVAJAL BAPO YOALI ESPERANZA</t>
  </si>
  <si>
    <t>211U0323</t>
  </si>
  <si>
    <t>CHIPOL ESCOBAR AIDA LUISA</t>
  </si>
  <si>
    <t>211U0332</t>
  </si>
  <si>
    <t>JIMENEZ POLITO YADIRA</t>
  </si>
  <si>
    <t>211U0336</t>
  </si>
  <si>
    <t>MALAGA TEMICH KARLA ALEJANDRA</t>
  </si>
  <si>
    <t>211U0337</t>
  </si>
  <si>
    <t>MALDONADO MALAGA MARIA JOSE</t>
  </si>
  <si>
    <t>211U0548</t>
  </si>
  <si>
    <t>MORA LUNA EDGAR DE JESUS</t>
  </si>
  <si>
    <t>211U0343</t>
  </si>
  <si>
    <t>MORALES AZAMAR GLADYS STEFANY</t>
  </si>
  <si>
    <t>211U0539</t>
  </si>
  <si>
    <t>PEREZ HERNANDEZ ESTHEFANIA</t>
  </si>
  <si>
    <t>211U0348</t>
  </si>
  <si>
    <t>PITALUA RAMIREZ CARLOS</t>
  </si>
  <si>
    <t>211U0352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</si>
  <si>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</si>
  <si>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</si>
  <si>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</si>
  <si>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</si>
  <si>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</si>
  <si>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</si>
  <si>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</si>
  <si>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>211U0362</t>
  </si>
  <si>
    <t>VILLALOBOS COPETE ROGELIO DE JESUS</t>
  </si>
  <si>
    <t>211U0363</t>
  </si>
  <si>
    <t>XOLO XOLO MIRIAM</t>
  </si>
  <si>
    <t>211U0364</t>
  </si>
  <si>
    <t>ZETINA MONDRAGON JOSE ANTONIO</t>
  </si>
  <si>
    <t>CALIDAD DE  LOS  SISTEMAS  DE  INFORMACION</t>
  </si>
  <si>
    <t xml:space="preserve">610-A </t>
  </si>
  <si>
    <t>FEBRERO - JUNIO  2024</t>
  </si>
  <si>
    <t>PROMEDIO</t>
  </si>
  <si>
    <t>&gt;=94</t>
  </si>
  <si>
    <t>&gt;=76</t>
  </si>
  <si>
    <t>&gt;=82</t>
  </si>
  <si>
    <t>&gt;=77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</si>
</sst>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0" xfId="0" applyNumberFormat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50"/>
  <sheetViews>
    <sheetView topLeftCell="H28" zoomScale="123" zoomScaleNormal="84" workbookViewId="0">
      <selection activeCell="L23" sqref="L23:P3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21" ht="15.9" x14ac:dyDescent="0.4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</row>
    <row r="3" spans="2:21" x14ac:dyDescent="0.4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0"/>
      <c r="R3" s="10"/>
    </row>
    <row r="4" spans="2:21" x14ac:dyDescent="0.4">
      <c r="C4" t="s">
        <v>0</v>
      </c>
      <c r="D4" s="45" t="s">
        <v>63</v>
      </c>
      <c r="E4" s="45"/>
      <c r="F4" s="45"/>
      <c r="G4" s="45"/>
      <c r="I4" t="s">
        <v>1</v>
      </c>
      <c r="J4" s="46" t="s">
        <v>64</v>
      </c>
      <c r="K4" s="46"/>
      <c r="M4" t="s">
        <v>2</v>
      </c>
      <c r="N4" s="47">
        <v>45400</v>
      </c>
      <c r="O4" s="47"/>
    </row>
    <row r="5" spans="2:21" ht="6.75" customHeight="1" x14ac:dyDescent="0.4">
      <c r="D5" s="3"/>
      <c r="E5" s="3"/>
      <c r="F5" s="3"/>
      <c r="G5" s="3"/>
    </row>
    <row r="6" spans="2:21" x14ac:dyDescent="0.4">
      <c r="C6" t="s">
        <v>3</v>
      </c>
      <c r="D6" s="46" t="s">
        <v>65</v>
      </c>
      <c r="E6" s="46"/>
      <c r="F6" s="46"/>
      <c r="G6" s="46"/>
      <c r="I6" s="51" t="s">
        <v>22</v>
      </c>
      <c r="J6" s="51"/>
      <c r="K6" s="41" t="s">
        <v>24</v>
      </c>
      <c r="L6" s="41"/>
      <c r="M6" s="41"/>
      <c r="N6" s="41"/>
      <c r="O6" s="41"/>
      <c r="P6" s="41"/>
    </row>
    <row r="7" spans="2:21" ht="11.25" customHeight="1" x14ac:dyDescent="0.4"/>
    <row r="8" spans="2:21" x14ac:dyDescent="0.4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  <c r="T8" t="s">
        <v>218</v>
      </c>
      <c r="U8" s="36">
        <f>AVERAGE(K9:K37)</f>
        <v>76.206896551724142</v>
      </c>
    </row>
    <row r="9" spans="2:21" x14ac:dyDescent="0.4">
      <c r="B9" s="21">
        <v>1</v>
      </c>
      <c r="C9" s="33" t="s">
        <v>66</v>
      </c>
      <c r="D9" s="33" t="s">
        <v>95</v>
      </c>
      <c r="E9" s="18"/>
      <c r="F9" s="18"/>
      <c r="G9" s="18"/>
      <c r="H9" s="18"/>
      <c r="I9" s="18"/>
      <c r="J9" s="19">
        <v>100</v>
      </c>
      <c r="K9" s="9">
        <v>85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SUM(J9:P9)/6</f>
        <v>30.833333333333332</v>
      </c>
      <c r="T9" t="s">
        <v>220</v>
      </c>
      <c r="U9">
        <f>COUNTIF(K9:K37,"&gt;=76")</f>
        <v>24</v>
      </c>
    </row>
    <row r="10" spans="2:21" x14ac:dyDescent="0.4">
      <c r="B10" s="21">
        <f>B9+1</f>
        <v>2</v>
      </c>
      <c r="C10" s="33" t="s">
        <v>67</v>
      </c>
      <c r="D10" s="33" t="s">
        <v>96</v>
      </c>
      <c r="E10" s="18"/>
      <c r="F10" s="18"/>
      <c r="G10" s="18"/>
      <c r="H10" s="18"/>
      <c r="I10" s="18"/>
      <c r="J10" s="34">
        <v>100</v>
      </c>
      <c r="K10" s="9">
        <v>80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23" si="0">SUM(J10:P10)/6</f>
        <v>30</v>
      </c>
    </row>
    <row r="11" spans="2:21" x14ac:dyDescent="0.4">
      <c r="B11" s="21">
        <f t="shared" ref="B11:B20" si="1">B10+1</f>
        <v>3</v>
      </c>
      <c r="C11" s="33" t="s">
        <v>68</v>
      </c>
      <c r="D11" s="33" t="s">
        <v>97</v>
      </c>
      <c r="E11" s="18"/>
      <c r="F11" s="18"/>
      <c r="G11" s="18"/>
      <c r="H11" s="18"/>
      <c r="I11" s="18"/>
      <c r="J11" s="34">
        <v>100</v>
      </c>
      <c r="K11" s="9">
        <v>80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30</v>
      </c>
    </row>
    <row r="12" spans="2:21" x14ac:dyDescent="0.4">
      <c r="B12" s="21">
        <f t="shared" si="1"/>
        <v>4</v>
      </c>
      <c r="C12" s="33" t="s">
        <v>69</v>
      </c>
      <c r="D12" s="33" t="s">
        <v>98</v>
      </c>
      <c r="E12" s="18"/>
      <c r="F12" s="18"/>
      <c r="G12" s="18"/>
      <c r="H12" s="18"/>
      <c r="I12" s="18"/>
      <c r="J12" s="34">
        <v>70</v>
      </c>
      <c r="K12" s="9">
        <v>80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25</v>
      </c>
    </row>
    <row r="13" spans="2:21" x14ac:dyDescent="0.4">
      <c r="B13" s="21">
        <f t="shared" si="1"/>
        <v>5</v>
      </c>
      <c r="C13" s="33" t="s">
        <v>70</v>
      </c>
      <c r="D13" s="33" t="s">
        <v>99</v>
      </c>
      <c r="E13" s="18"/>
      <c r="F13" s="18"/>
      <c r="G13" s="18"/>
      <c r="H13" s="18"/>
      <c r="I13" s="18"/>
      <c r="J13" s="34">
        <v>100</v>
      </c>
      <c r="K13" s="9">
        <v>100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33.333333333333336</v>
      </c>
    </row>
    <row r="14" spans="2:21" x14ac:dyDescent="0.4">
      <c r="B14" s="21">
        <f t="shared" si="1"/>
        <v>6</v>
      </c>
      <c r="C14" s="33" t="s">
        <v>71</v>
      </c>
      <c r="D14" s="33" t="s">
        <v>100</v>
      </c>
      <c r="E14" s="18"/>
      <c r="F14" s="18"/>
      <c r="G14" s="18"/>
      <c r="H14" s="18"/>
      <c r="I14" s="18"/>
      <c r="J14" s="34">
        <v>100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16.666666666666668</v>
      </c>
    </row>
    <row r="15" spans="2:21" x14ac:dyDescent="0.4">
      <c r="B15" s="21">
        <f t="shared" si="1"/>
        <v>7</v>
      </c>
      <c r="C15" s="33" t="s">
        <v>72</v>
      </c>
      <c r="D15" s="33" t="s">
        <v>101</v>
      </c>
      <c r="E15" s="18"/>
      <c r="F15" s="18"/>
      <c r="G15" s="18"/>
      <c r="H15" s="18"/>
      <c r="I15" s="18"/>
      <c r="J15" s="34">
        <v>100</v>
      </c>
      <c r="K15" s="9">
        <v>100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33.333333333333336</v>
      </c>
    </row>
    <row r="16" spans="2:21" x14ac:dyDescent="0.4">
      <c r="B16" s="21">
        <f t="shared" si="1"/>
        <v>8</v>
      </c>
      <c r="C16" s="33" t="s">
        <v>73</v>
      </c>
      <c r="D16" s="33" t="s">
        <v>102</v>
      </c>
      <c r="E16" s="18"/>
      <c r="F16" s="18"/>
      <c r="G16" s="18"/>
      <c r="H16" s="18"/>
      <c r="I16" s="18"/>
      <c r="J16" s="34">
        <v>0</v>
      </c>
      <c r="K16" s="9">
        <v>80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13.333333333333334</v>
      </c>
    </row>
    <row r="17" spans="2:17" x14ac:dyDescent="0.4">
      <c r="B17" s="21">
        <f t="shared" si="1"/>
        <v>9</v>
      </c>
      <c r="C17" s="33" t="s">
        <v>74</v>
      </c>
      <c r="D17" s="33" t="s">
        <v>103</v>
      </c>
      <c r="E17" s="18"/>
      <c r="F17" s="18"/>
      <c r="G17" s="18"/>
      <c r="H17" s="18"/>
      <c r="I17" s="18"/>
      <c r="J17" s="34">
        <v>80</v>
      </c>
      <c r="K17" s="9">
        <v>70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25</v>
      </c>
    </row>
    <row r="18" spans="2:17" x14ac:dyDescent="0.4">
      <c r="B18" s="21">
        <f t="shared" si="1"/>
        <v>10</v>
      </c>
      <c r="C18" s="33" t="s">
        <v>75</v>
      </c>
      <c r="D18" s="33" t="s">
        <v>104</v>
      </c>
      <c r="E18" s="18"/>
      <c r="F18" s="18"/>
      <c r="G18" s="18"/>
      <c r="H18" s="18"/>
      <c r="I18" s="18"/>
      <c r="J18" s="34">
        <v>100</v>
      </c>
      <c r="K18" s="9">
        <v>90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31.666666666666668</v>
      </c>
    </row>
    <row r="19" spans="2:17" x14ac:dyDescent="0.4">
      <c r="B19" s="21">
        <f t="shared" si="1"/>
        <v>11</v>
      </c>
      <c r="C19" s="33" t="s">
        <v>76</v>
      </c>
      <c r="D19" s="33" t="s">
        <v>105</v>
      </c>
      <c r="E19" s="18"/>
      <c r="F19" s="18"/>
      <c r="G19" s="18"/>
      <c r="H19" s="18"/>
      <c r="I19" s="18"/>
      <c r="J19" s="34">
        <v>100</v>
      </c>
      <c r="K19" s="9">
        <v>80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30</v>
      </c>
    </row>
    <row r="20" spans="2:17" x14ac:dyDescent="0.4">
      <c r="B20" s="21">
        <f t="shared" si="1"/>
        <v>12</v>
      </c>
      <c r="C20" s="33" t="s">
        <v>77</v>
      </c>
      <c r="D20" s="33" t="s">
        <v>106</v>
      </c>
      <c r="E20" s="18"/>
      <c r="F20" s="18"/>
      <c r="G20" s="18"/>
      <c r="H20" s="18"/>
      <c r="I20" s="18"/>
      <c r="J20" s="34">
        <v>100</v>
      </c>
      <c r="K20" s="9">
        <v>90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31.666666666666668</v>
      </c>
    </row>
    <row r="21" spans="2:17" x14ac:dyDescent="0.4">
      <c r="B21" s="21">
        <f>B20+1</f>
        <v>13</v>
      </c>
      <c r="C21" s="33" t="s">
        <v>78</v>
      </c>
      <c r="D21" s="33" t="s">
        <v>107</v>
      </c>
      <c r="E21" s="18"/>
      <c r="F21" s="18"/>
      <c r="G21" s="18"/>
      <c r="H21" s="18"/>
      <c r="I21" s="18"/>
      <c r="J21" s="34">
        <v>100</v>
      </c>
      <c r="K21" s="9">
        <v>85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30.833333333333332</v>
      </c>
    </row>
    <row r="22" spans="2:17" x14ac:dyDescent="0.4">
      <c r="B22" s="21">
        <f>B21+1</f>
        <v>14</v>
      </c>
      <c r="C22" s="33" t="s">
        <v>79</v>
      </c>
      <c r="D22" s="33" t="s">
        <v>108</v>
      </c>
      <c r="E22" s="18"/>
      <c r="F22" s="18"/>
      <c r="G22" s="18"/>
      <c r="H22" s="18"/>
      <c r="I22" s="18"/>
      <c r="J22" s="34">
        <v>90</v>
      </c>
      <c r="K22" s="9">
        <v>100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31.666666666666668</v>
      </c>
    </row>
    <row r="23" spans="2:17" x14ac:dyDescent="0.4">
      <c r="B23" s="21">
        <f>B22+1</f>
        <v>15</v>
      </c>
      <c r="C23" s="33" t="s">
        <v>80</v>
      </c>
      <c r="D23" s="33" t="s">
        <v>109</v>
      </c>
      <c r="E23" s="18"/>
      <c r="F23" s="18"/>
      <c r="G23" s="18"/>
      <c r="H23" s="18"/>
      <c r="I23" s="18"/>
      <c r="J23" s="34">
        <v>100</v>
      </c>
      <c r="K23" s="9">
        <v>85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30.833333333333332</v>
      </c>
    </row>
    <row r="24" spans="2:17" s="33" customFormat="1" x14ac:dyDescent="0.4">
      <c r="B24" s="31">
        <f t="shared" ref="B24:B37" si="2">B23+1</f>
        <v>16</v>
      </c>
      <c r="C24" s="33" t="s">
        <v>81</v>
      </c>
      <c r="D24" s="33" t="s">
        <v>110</v>
      </c>
      <c r="J24" s="34">
        <v>100</v>
      </c>
      <c r="K24" s="34">
        <v>80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6"/>
    </row>
    <row r="25" spans="2:17" s="33" customFormat="1" x14ac:dyDescent="0.4">
      <c r="B25" s="31">
        <f t="shared" si="2"/>
        <v>17</v>
      </c>
      <c r="C25" s="33" t="s">
        <v>82</v>
      </c>
      <c r="D25" s="33" t="s">
        <v>111</v>
      </c>
      <c r="J25" s="34">
        <v>100</v>
      </c>
      <c r="K25" s="34">
        <v>80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6"/>
    </row>
    <row r="26" spans="2:17" s="33" customFormat="1" x14ac:dyDescent="0.4">
      <c r="B26" s="31">
        <f t="shared" si="2"/>
        <v>18</v>
      </c>
      <c r="C26" s="33" t="s">
        <v>83</v>
      </c>
      <c r="D26" s="33" t="s">
        <v>112</v>
      </c>
      <c r="J26" s="34">
        <v>100</v>
      </c>
      <c r="K26" s="34">
        <v>85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6"/>
    </row>
    <row r="27" spans="2:17" s="33" customFormat="1" x14ac:dyDescent="0.4">
      <c r="B27" s="31">
        <f t="shared" si="2"/>
        <v>19</v>
      </c>
      <c r="C27" s="33" t="s">
        <v>84</v>
      </c>
      <c r="D27" s="33" t="s">
        <v>113</v>
      </c>
      <c r="J27" s="34">
        <v>70</v>
      </c>
      <c r="K27" s="34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6"/>
    </row>
    <row r="28" spans="2:17" s="33" customFormat="1" x14ac:dyDescent="0.4">
      <c r="B28" s="31">
        <f t="shared" si="2"/>
        <v>20</v>
      </c>
      <c r="C28" s="33" t="s">
        <v>85</v>
      </c>
      <c r="D28" s="33" t="s">
        <v>114</v>
      </c>
      <c r="J28" s="34">
        <v>100</v>
      </c>
      <c r="K28" s="34">
        <v>100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6"/>
    </row>
    <row r="29" spans="2:17" s="33" customFormat="1" x14ac:dyDescent="0.4">
      <c r="B29" s="31">
        <f t="shared" si="2"/>
        <v>21</v>
      </c>
      <c r="C29" s="33" t="s">
        <v>86</v>
      </c>
      <c r="D29" s="33" t="s">
        <v>115</v>
      </c>
      <c r="J29" s="34">
        <v>100</v>
      </c>
      <c r="K29" s="34">
        <v>90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6"/>
    </row>
    <row r="30" spans="2:17" s="33" customFormat="1" x14ac:dyDescent="0.4">
      <c r="B30" s="31">
        <f t="shared" si="2"/>
        <v>22</v>
      </c>
      <c r="C30" s="33" t="s">
        <v>87</v>
      </c>
      <c r="D30" s="33" t="s">
        <v>116</v>
      </c>
      <c r="J30" s="34">
        <v>100</v>
      </c>
      <c r="K30" s="34">
        <v>80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6"/>
    </row>
    <row r="31" spans="2:17" s="33" customFormat="1" x14ac:dyDescent="0.4">
      <c r="B31" s="31">
        <f t="shared" si="2"/>
        <v>23</v>
      </c>
      <c r="C31" s="33" t="s">
        <v>88</v>
      </c>
      <c r="D31" s="33" t="s">
        <v>117</v>
      </c>
      <c r="J31" s="34">
        <v>100</v>
      </c>
      <c r="K31" s="34">
        <v>80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6"/>
    </row>
    <row r="32" spans="2:17" s="33" customFormat="1" x14ac:dyDescent="0.4">
      <c r="B32" s="31">
        <f t="shared" si="2"/>
        <v>24</v>
      </c>
      <c r="C32" s="33" t="s">
        <v>89</v>
      </c>
      <c r="D32" s="33" t="s">
        <v>118</v>
      </c>
      <c r="J32" s="34">
        <v>100</v>
      </c>
      <c r="K32" s="34">
        <v>70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6"/>
    </row>
    <row r="33" spans="2:17" s="33" customFormat="1" x14ac:dyDescent="0.4">
      <c r="B33" s="31">
        <f t="shared" si="2"/>
        <v>25</v>
      </c>
      <c r="C33" s="33" t="s">
        <v>90</v>
      </c>
      <c r="D33" s="33" t="s">
        <v>119</v>
      </c>
      <c r="J33" s="34">
        <v>100</v>
      </c>
      <c r="K33" s="34">
        <v>85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6"/>
    </row>
    <row r="34" spans="2:17" s="33" customFormat="1" x14ac:dyDescent="0.4">
      <c r="B34" s="31">
        <f t="shared" si="2"/>
        <v>26</v>
      </c>
      <c r="C34" s="33" t="s">
        <v>91</v>
      </c>
      <c r="D34" s="33" t="s">
        <v>120</v>
      </c>
      <c r="J34" s="34">
        <v>100</v>
      </c>
      <c r="K34" s="34">
        <v>90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6"/>
    </row>
    <row r="35" spans="2:17" s="33" customFormat="1" x14ac:dyDescent="0.4">
      <c r="B35" s="31">
        <f t="shared" si="2"/>
        <v>27</v>
      </c>
      <c r="C35" s="33" t="s">
        <v>92</v>
      </c>
      <c r="D35" s="33" t="s">
        <v>121</v>
      </c>
      <c r="J35" s="34">
        <v>100</v>
      </c>
      <c r="K35" s="34">
        <v>80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6"/>
    </row>
    <row r="36" spans="2:17" s="33" customFormat="1" x14ac:dyDescent="0.4">
      <c r="B36" s="31">
        <f t="shared" si="2"/>
        <v>28</v>
      </c>
      <c r="C36" s="33" t="s">
        <v>93</v>
      </c>
      <c r="D36" s="33" t="s">
        <v>122</v>
      </c>
      <c r="J36" s="34">
        <v>100</v>
      </c>
      <c r="K36" s="34">
        <v>85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6"/>
    </row>
    <row r="37" spans="2:17" s="33" customFormat="1" x14ac:dyDescent="0.4">
      <c r="B37" s="31">
        <f t="shared" si="2"/>
        <v>29</v>
      </c>
      <c r="C37" s="33" t="s">
        <v>94</v>
      </c>
      <c r="D37" s="33" t="s">
        <v>123</v>
      </c>
      <c r="J37" s="34">
        <v>0</v>
      </c>
      <c r="K37" s="34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6"/>
    </row>
    <row r="38" spans="2:17" s="33" customFormat="1" x14ac:dyDescent="0.4">
      <c r="B38" s="31"/>
      <c r="J38" s="34"/>
      <c r="K38" s="34"/>
      <c r="L38" s="34"/>
      <c r="M38" s="34"/>
      <c r="N38" s="34"/>
      <c r="O38" s="34"/>
      <c r="P38" s="34"/>
      <c r="Q38" s="6"/>
    </row>
    <row r="39" spans="2:17" s="33" customFormat="1" x14ac:dyDescent="0.4">
      <c r="B39" s="31"/>
      <c r="J39" s="34"/>
      <c r="K39" s="34"/>
      <c r="L39" s="34"/>
      <c r="M39" s="34"/>
      <c r="N39" s="34"/>
      <c r="O39" s="34"/>
      <c r="P39" s="34"/>
      <c r="Q39" s="6"/>
    </row>
    <row r="40" spans="2:17" s="33" customFormat="1" x14ac:dyDescent="0.4">
      <c r="B40" s="31"/>
      <c r="J40" s="34"/>
      <c r="K40" s="34"/>
      <c r="L40" s="34"/>
      <c r="M40" s="34"/>
      <c r="N40" s="34"/>
      <c r="O40" s="34"/>
      <c r="P40" s="34"/>
      <c r="Q40" s="6"/>
    </row>
    <row r="41" spans="2:17" x14ac:dyDescent="0.4">
      <c r="B41" s="8"/>
      <c r="C41" s="12"/>
      <c r="D41" s="55"/>
      <c r="E41" s="56"/>
      <c r="F41" s="56"/>
      <c r="G41" s="56"/>
      <c r="H41" s="56"/>
      <c r="I41" s="57"/>
      <c r="J41" s="2"/>
      <c r="K41" s="2"/>
      <c r="L41" s="2"/>
      <c r="M41" s="2"/>
      <c r="N41" s="2"/>
      <c r="O41" s="2"/>
      <c r="P41" s="2"/>
      <c r="Q41" s="6">
        <f t="shared" ref="Q41" si="3">SUM(J41:P41)/7</f>
        <v>0</v>
      </c>
    </row>
    <row r="42" spans="2:17" x14ac:dyDescent="0.4">
      <c r="C42" s="48"/>
      <c r="D42" s="48"/>
      <c r="E42" s="7"/>
      <c r="H42" s="49" t="s">
        <v>19</v>
      </c>
      <c r="I42" s="49"/>
      <c r="J42" s="13">
        <f>COUNTIF(J9:J37,"&gt;=70")</f>
        <v>27</v>
      </c>
      <c r="K42" s="13">
        <f t="shared" ref="K42:P42" si="4">COUNTIF(K9:K41,"&gt;=70")</f>
        <v>26</v>
      </c>
      <c r="L42" s="13">
        <f t="shared" si="4"/>
        <v>0</v>
      </c>
      <c r="M42" s="13">
        <f t="shared" si="4"/>
        <v>0</v>
      </c>
      <c r="N42" s="13">
        <f t="shared" si="4"/>
        <v>0</v>
      </c>
      <c r="O42" s="13">
        <f t="shared" si="4"/>
        <v>0</v>
      </c>
      <c r="P42" s="13">
        <f t="shared" si="4"/>
        <v>0</v>
      </c>
      <c r="Q42" s="17">
        <f>COUNTIF(Q9:Q23,"&gt;=70")</f>
        <v>0</v>
      </c>
    </row>
    <row r="43" spans="2:17" x14ac:dyDescent="0.4">
      <c r="C43" s="48"/>
      <c r="D43" s="48"/>
      <c r="E43" s="11"/>
      <c r="H43" s="50" t="s">
        <v>20</v>
      </c>
      <c r="I43" s="50"/>
      <c r="J43" s="14">
        <f>COUNTIF(J9:J37,"&lt;70")</f>
        <v>2</v>
      </c>
      <c r="K43" s="14">
        <f t="shared" ref="K43:Q43" si="5">COUNTIF(K9:K41,"&lt;70")</f>
        <v>3</v>
      </c>
      <c r="L43" s="14">
        <f t="shared" si="5"/>
        <v>29</v>
      </c>
      <c r="M43" s="14">
        <f t="shared" si="5"/>
        <v>29</v>
      </c>
      <c r="N43" s="14">
        <f t="shared" si="5"/>
        <v>29</v>
      </c>
      <c r="O43" s="14">
        <f t="shared" si="5"/>
        <v>29</v>
      </c>
      <c r="P43" s="14">
        <f t="shared" si="5"/>
        <v>29</v>
      </c>
      <c r="Q43" s="14">
        <f t="shared" si="5"/>
        <v>16</v>
      </c>
    </row>
    <row r="44" spans="2:17" x14ac:dyDescent="0.4">
      <c r="C44" s="48"/>
      <c r="D44" s="48"/>
      <c r="E44" s="48"/>
      <c r="H44" s="50" t="s">
        <v>21</v>
      </c>
      <c r="I44" s="50"/>
      <c r="J44" s="14">
        <f t="shared" ref="J44:Q44" si="6">COUNT(J9:J41)</f>
        <v>29</v>
      </c>
      <c r="K44" s="14">
        <f t="shared" si="6"/>
        <v>29</v>
      </c>
      <c r="L44" s="14">
        <f t="shared" si="6"/>
        <v>29</v>
      </c>
      <c r="M44" s="14">
        <f t="shared" si="6"/>
        <v>29</v>
      </c>
      <c r="N44" s="14">
        <f t="shared" si="6"/>
        <v>29</v>
      </c>
      <c r="O44" s="14">
        <f t="shared" si="6"/>
        <v>29</v>
      </c>
      <c r="P44" s="14">
        <f t="shared" si="6"/>
        <v>29</v>
      </c>
      <c r="Q44" s="14">
        <f t="shared" si="6"/>
        <v>16</v>
      </c>
    </row>
    <row r="45" spans="2:17" x14ac:dyDescent="0.4">
      <c r="C45" s="48"/>
      <c r="D45" s="48"/>
      <c r="E45" s="7"/>
      <c r="F45" s="4"/>
      <c r="H45" s="54" t="s">
        <v>16</v>
      </c>
      <c r="I45" s="54"/>
      <c r="J45" s="15">
        <f>J42/J44</f>
        <v>0.93103448275862066</v>
      </c>
      <c r="K45" s="16">
        <f t="shared" ref="K45:Q45" si="7">K42/K44</f>
        <v>0.89655172413793105</v>
      </c>
      <c r="L45" s="16">
        <f t="shared" si="7"/>
        <v>0</v>
      </c>
      <c r="M45" s="16">
        <f t="shared" si="7"/>
        <v>0</v>
      </c>
      <c r="N45" s="16">
        <f t="shared" si="7"/>
        <v>0</v>
      </c>
      <c r="O45" s="16">
        <f t="shared" si="7"/>
        <v>0</v>
      </c>
      <c r="P45" s="16">
        <f t="shared" si="7"/>
        <v>0</v>
      </c>
      <c r="Q45" s="16">
        <f t="shared" si="7"/>
        <v>0</v>
      </c>
    </row>
    <row r="46" spans="2:17" x14ac:dyDescent="0.4">
      <c r="C46" s="48"/>
      <c r="D46" s="48"/>
      <c r="E46" s="7"/>
      <c r="F46" s="4"/>
      <c r="H46" s="54" t="s">
        <v>17</v>
      </c>
      <c r="I46" s="54"/>
      <c r="J46" s="15">
        <f>J43/J44</f>
        <v>6.8965517241379309E-2</v>
      </c>
      <c r="K46" s="15">
        <f t="shared" ref="K46:Q46" si="8">K43/K44</f>
        <v>0.10344827586206896</v>
      </c>
      <c r="L46" s="16">
        <f t="shared" si="8"/>
        <v>1</v>
      </c>
      <c r="M46" s="16">
        <f t="shared" si="8"/>
        <v>1</v>
      </c>
      <c r="N46" s="16">
        <f t="shared" si="8"/>
        <v>1</v>
      </c>
      <c r="O46" s="16">
        <f t="shared" si="8"/>
        <v>1</v>
      </c>
      <c r="P46" s="16">
        <f t="shared" si="8"/>
        <v>1</v>
      </c>
      <c r="Q46" s="16">
        <f t="shared" si="8"/>
        <v>1</v>
      </c>
    </row>
    <row r="47" spans="2:17" x14ac:dyDescent="0.4">
      <c r="C47" s="48"/>
      <c r="D47" s="48"/>
      <c r="E47" s="11"/>
      <c r="F47" s="4"/>
    </row>
    <row r="48" spans="2:17" x14ac:dyDescent="0.4">
      <c r="C48" s="7"/>
      <c r="D48" s="7"/>
      <c r="E48" s="11"/>
      <c r="F48" s="4"/>
    </row>
    <row r="49" spans="10:16" x14ac:dyDescent="0.4">
      <c r="J49" s="52"/>
      <c r="K49" s="52"/>
      <c r="L49" s="52"/>
      <c r="M49" s="52"/>
      <c r="N49" s="52"/>
      <c r="O49" s="52"/>
      <c r="P49" s="52"/>
    </row>
    <row r="50" spans="10:16" x14ac:dyDescent="0.4">
      <c r="J50" s="53" t="s">
        <v>18</v>
      </c>
      <c r="K50" s="53"/>
      <c r="L50" s="53"/>
      <c r="M50" s="53"/>
      <c r="N50" s="53"/>
      <c r="O50" s="53"/>
      <c r="P50" s="53"/>
    </row>
  </sheetData>
  <mergeCells count="23">
    <mergeCell ref="C47:D47"/>
    <mergeCell ref="J49:P49"/>
    <mergeCell ref="J50:P50"/>
    <mergeCell ref="C44:E44"/>
    <mergeCell ref="H44:I44"/>
    <mergeCell ref="C45:D45"/>
    <mergeCell ref="H45:I45"/>
    <mergeCell ref="C46:D46"/>
    <mergeCell ref="H46:I46"/>
    <mergeCell ref="D41:I41"/>
    <mergeCell ref="C42:D42"/>
    <mergeCell ref="H42:I42"/>
    <mergeCell ref="C43:D43"/>
    <mergeCell ref="H43:I43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42"/>
  <sheetViews>
    <sheetView tabSelected="1" topLeftCell="E7" zoomScale="123" zoomScaleNormal="84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20" ht="15.9" x14ac:dyDescent="0.4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</row>
    <row r="3" spans="2:20" x14ac:dyDescent="0.4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0"/>
      <c r="R3" s="10"/>
    </row>
    <row r="4" spans="2:20" x14ac:dyDescent="0.4">
      <c r="C4" t="s">
        <v>0</v>
      </c>
      <c r="D4" s="45" t="s">
        <v>124</v>
      </c>
      <c r="E4" s="45"/>
      <c r="F4" s="45"/>
      <c r="G4" s="45"/>
      <c r="I4" t="s">
        <v>1</v>
      </c>
      <c r="J4" s="46" t="s">
        <v>125</v>
      </c>
      <c r="K4" s="46"/>
      <c r="M4" t="s">
        <v>2</v>
      </c>
      <c r="N4" s="47">
        <v>45400</v>
      </c>
      <c r="O4" s="47"/>
    </row>
    <row r="5" spans="2:20" ht="6.75" customHeight="1" x14ac:dyDescent="0.4">
      <c r="D5" s="3"/>
      <c r="E5" s="3"/>
      <c r="F5" s="3"/>
      <c r="G5" s="3"/>
    </row>
    <row r="6" spans="2:20" x14ac:dyDescent="0.4">
      <c r="C6" t="s">
        <v>3</v>
      </c>
      <c r="D6" s="46" t="s">
        <v>65</v>
      </c>
      <c r="E6" s="46"/>
      <c r="F6" s="46"/>
      <c r="G6" s="46"/>
      <c r="I6" s="51" t="s">
        <v>22</v>
      </c>
      <c r="J6" s="51"/>
      <c r="K6" s="41" t="s">
        <v>62</v>
      </c>
      <c r="L6" s="41"/>
      <c r="M6" s="41"/>
      <c r="N6" s="41"/>
      <c r="O6" s="41"/>
      <c r="P6" s="41"/>
    </row>
    <row r="7" spans="2:20" ht="11.25" customHeight="1" x14ac:dyDescent="0.4"/>
    <row r="8" spans="2:20" x14ac:dyDescent="0.4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  <c r="S8" s="35" t="s">
        <v>218</v>
      </c>
      <c r="T8" s="36">
        <f>AVERAGE(K9:K31)</f>
        <v>82.173913043478265</v>
      </c>
    </row>
    <row r="9" spans="2:20" x14ac:dyDescent="0.4">
      <c r="B9" s="8">
        <v>1</v>
      </c>
      <c r="C9" s="33" t="s">
        <v>126</v>
      </c>
      <c r="D9" s="33" t="s">
        <v>127</v>
      </c>
      <c r="E9" s="33"/>
      <c r="F9" s="33"/>
      <c r="G9" s="33"/>
      <c r="H9" s="33"/>
      <c r="I9" s="33"/>
      <c r="J9" s="34">
        <v>100</v>
      </c>
      <c r="K9" s="9">
        <v>0</v>
      </c>
      <c r="L9" s="9"/>
      <c r="M9" s="9"/>
      <c r="N9" s="9"/>
      <c r="O9" s="9"/>
      <c r="P9" s="9"/>
      <c r="Q9" s="6">
        <f>SUM(J9:P9)/7</f>
        <v>14.285714285714286</v>
      </c>
      <c r="S9" t="s">
        <v>221</v>
      </c>
      <c r="T9">
        <f>COUNTIF(K9:K31,"&gt;=82")</f>
        <v>17</v>
      </c>
    </row>
    <row r="10" spans="2:20" x14ac:dyDescent="0.4">
      <c r="B10" s="8">
        <f>B9+1</f>
        <v>2</v>
      </c>
      <c r="C10" s="33" t="s">
        <v>128</v>
      </c>
      <c r="D10" s="33" t="s">
        <v>129</v>
      </c>
      <c r="E10" s="33"/>
      <c r="F10" s="33"/>
      <c r="G10" s="33"/>
      <c r="H10" s="33"/>
      <c r="I10" s="33"/>
      <c r="J10" s="34">
        <v>100</v>
      </c>
      <c r="K10" s="9">
        <v>70</v>
      </c>
      <c r="L10" s="9"/>
      <c r="M10" s="9"/>
      <c r="N10" s="9"/>
      <c r="O10" s="9"/>
      <c r="P10" s="9"/>
      <c r="Q10" s="6">
        <f t="shared" ref="Q10:Q31" si="0">SUM(J10:P10)/7</f>
        <v>24.285714285714285</v>
      </c>
    </row>
    <row r="11" spans="2:20" x14ac:dyDescent="0.4">
      <c r="B11" s="8">
        <f t="shared" ref="B11:B31" si="1">B10+1</f>
        <v>3</v>
      </c>
      <c r="C11" s="33" t="s">
        <v>130</v>
      </c>
      <c r="D11" s="33" t="s">
        <v>131</v>
      </c>
      <c r="E11" s="33"/>
      <c r="F11" s="33"/>
      <c r="G11" s="33"/>
      <c r="H11" s="33"/>
      <c r="I11" s="33"/>
      <c r="J11" s="34">
        <v>100</v>
      </c>
      <c r="K11" s="9">
        <v>100</v>
      </c>
      <c r="L11" s="9"/>
      <c r="M11" s="9"/>
      <c r="N11" s="9"/>
      <c r="O11" s="9"/>
      <c r="P11" s="9"/>
      <c r="Q11" s="6">
        <f t="shared" si="0"/>
        <v>28.571428571428573</v>
      </c>
    </row>
    <row r="12" spans="2:20" x14ac:dyDescent="0.4">
      <c r="B12" s="8">
        <f t="shared" si="1"/>
        <v>4</v>
      </c>
      <c r="C12" s="33" t="s">
        <v>132</v>
      </c>
      <c r="D12" s="33" t="s">
        <v>133</v>
      </c>
      <c r="E12" s="33"/>
      <c r="F12" s="33"/>
      <c r="G12" s="33"/>
      <c r="H12" s="33"/>
      <c r="I12" s="33"/>
      <c r="J12" s="34">
        <v>100</v>
      </c>
      <c r="K12" s="9">
        <v>100</v>
      </c>
      <c r="L12" s="9"/>
      <c r="M12" s="9"/>
      <c r="N12" s="9"/>
      <c r="O12" s="9"/>
      <c r="P12" s="9"/>
      <c r="Q12" s="6">
        <f t="shared" si="0"/>
        <v>28.571428571428573</v>
      </c>
    </row>
    <row r="13" spans="2:20" x14ac:dyDescent="0.4">
      <c r="B13" s="8">
        <f t="shared" si="1"/>
        <v>5</v>
      </c>
      <c r="C13" s="33" t="s">
        <v>134</v>
      </c>
      <c r="D13" s="33" t="s">
        <v>135</v>
      </c>
      <c r="E13" s="33"/>
      <c r="F13" s="33"/>
      <c r="G13" s="33"/>
      <c r="H13" s="33"/>
      <c r="I13" s="33"/>
      <c r="J13" s="34">
        <v>100</v>
      </c>
      <c r="K13" s="9">
        <v>100</v>
      </c>
      <c r="L13" s="9"/>
      <c r="M13" s="9"/>
      <c r="N13" s="9"/>
      <c r="O13" s="9"/>
      <c r="P13" s="9"/>
      <c r="Q13" s="6">
        <f t="shared" si="0"/>
        <v>28.571428571428573</v>
      </c>
    </row>
    <row r="14" spans="2:20" x14ac:dyDescent="0.4">
      <c r="B14" s="8">
        <f t="shared" si="1"/>
        <v>6</v>
      </c>
      <c r="C14" s="33" t="s">
        <v>136</v>
      </c>
      <c r="D14" s="33" t="s">
        <v>137</v>
      </c>
      <c r="E14" s="33"/>
      <c r="F14" s="33"/>
      <c r="G14" s="33"/>
      <c r="H14" s="33"/>
      <c r="I14" s="33"/>
      <c r="J14" s="34">
        <v>100</v>
      </c>
      <c r="K14" s="9">
        <v>80</v>
      </c>
      <c r="L14" s="9"/>
      <c r="M14" s="9"/>
      <c r="N14" s="9"/>
      <c r="O14" s="9"/>
      <c r="P14" s="9"/>
      <c r="Q14" s="6">
        <f t="shared" si="0"/>
        <v>25.714285714285715</v>
      </c>
    </row>
    <row r="15" spans="2:20" x14ac:dyDescent="0.4">
      <c r="B15" s="8">
        <f t="shared" si="1"/>
        <v>7</v>
      </c>
      <c r="C15" s="33" t="s">
        <v>138</v>
      </c>
      <c r="D15" s="33" t="s">
        <v>139</v>
      </c>
      <c r="E15" s="33"/>
      <c r="F15" s="33"/>
      <c r="G15" s="33"/>
      <c r="H15" s="33"/>
      <c r="I15" s="33"/>
      <c r="J15" s="34">
        <v>100</v>
      </c>
      <c r="K15" s="9">
        <v>100</v>
      </c>
      <c r="L15" s="9"/>
      <c r="M15" s="9"/>
      <c r="N15" s="9"/>
      <c r="O15" s="9"/>
      <c r="P15" s="9"/>
      <c r="Q15" s="6">
        <f t="shared" si="0"/>
        <v>28.571428571428573</v>
      </c>
    </row>
    <row r="16" spans="2:20" x14ac:dyDescent="0.4">
      <c r="B16" s="8">
        <f t="shared" si="1"/>
        <v>8</v>
      </c>
      <c r="C16" s="33" t="s">
        <v>140</v>
      </c>
      <c r="D16" s="33" t="s">
        <v>141</v>
      </c>
      <c r="E16" s="33"/>
      <c r="F16" s="33"/>
      <c r="G16" s="33"/>
      <c r="H16" s="33"/>
      <c r="I16" s="33"/>
      <c r="J16" s="34">
        <v>100</v>
      </c>
      <c r="K16" s="9">
        <v>100</v>
      </c>
      <c r="L16" s="9"/>
      <c r="M16" s="9"/>
      <c r="N16" s="9"/>
      <c r="O16" s="9"/>
      <c r="P16" s="9"/>
      <c r="Q16" s="6">
        <f t="shared" si="0"/>
        <v>28.571428571428573</v>
      </c>
    </row>
    <row r="17" spans="2:17" x14ac:dyDescent="0.4">
      <c r="B17" s="8">
        <f t="shared" si="1"/>
        <v>9</v>
      </c>
      <c r="C17" s="33" t="s">
        <v>142</v>
      </c>
      <c r="D17" s="33" t="s">
        <v>143</v>
      </c>
      <c r="E17" s="33"/>
      <c r="F17" s="33"/>
      <c r="G17" s="33"/>
      <c r="H17" s="33"/>
      <c r="I17" s="33"/>
      <c r="J17" s="34">
        <v>100</v>
      </c>
      <c r="K17" s="9">
        <v>100</v>
      </c>
      <c r="L17" s="9"/>
      <c r="M17" s="9"/>
      <c r="N17" s="9"/>
      <c r="O17" s="9"/>
      <c r="P17" s="9"/>
      <c r="Q17" s="6">
        <f t="shared" si="0"/>
        <v>28.571428571428573</v>
      </c>
    </row>
    <row r="18" spans="2:17" x14ac:dyDescent="0.4">
      <c r="B18" s="8">
        <f t="shared" si="1"/>
        <v>10</v>
      </c>
      <c r="C18" s="33" t="s">
        <v>144</v>
      </c>
      <c r="D18" s="33" t="s">
        <v>145</v>
      </c>
      <c r="E18" s="33"/>
      <c r="F18" s="33"/>
      <c r="G18" s="33"/>
      <c r="H18" s="33"/>
      <c r="I18" s="33"/>
      <c r="J18" s="34">
        <v>100</v>
      </c>
      <c r="K18" s="9">
        <v>100</v>
      </c>
      <c r="L18" s="9"/>
      <c r="M18" s="9"/>
      <c r="N18" s="9"/>
      <c r="O18" s="9"/>
      <c r="P18" s="9"/>
      <c r="Q18" s="6">
        <f t="shared" si="0"/>
        <v>28.571428571428573</v>
      </c>
    </row>
    <row r="19" spans="2:17" x14ac:dyDescent="0.4">
      <c r="B19" s="8">
        <f t="shared" si="1"/>
        <v>11</v>
      </c>
      <c r="C19" s="33" t="s">
        <v>146</v>
      </c>
      <c r="D19" s="33" t="s">
        <v>147</v>
      </c>
      <c r="E19" s="33"/>
      <c r="F19" s="33"/>
      <c r="G19" s="33"/>
      <c r="H19" s="33"/>
      <c r="I19" s="33"/>
      <c r="J19" s="34">
        <v>100</v>
      </c>
      <c r="K19" s="9">
        <v>100</v>
      </c>
      <c r="L19" s="9"/>
      <c r="M19" s="9"/>
      <c r="N19" s="9"/>
      <c r="O19" s="9"/>
      <c r="P19" s="9"/>
      <c r="Q19" s="6">
        <f t="shared" si="0"/>
        <v>28.571428571428573</v>
      </c>
    </row>
    <row r="20" spans="2:17" x14ac:dyDescent="0.4">
      <c r="B20" s="8">
        <f t="shared" si="1"/>
        <v>12</v>
      </c>
      <c r="C20" s="33" t="s">
        <v>148</v>
      </c>
      <c r="D20" s="33" t="s">
        <v>149</v>
      </c>
      <c r="E20" s="33"/>
      <c r="F20" s="33"/>
      <c r="G20" s="33"/>
      <c r="H20" s="33"/>
      <c r="I20" s="33"/>
      <c r="J20" s="34">
        <v>100</v>
      </c>
      <c r="K20" s="9">
        <v>80</v>
      </c>
      <c r="L20" s="9"/>
      <c r="M20" s="9"/>
      <c r="N20" s="9"/>
      <c r="O20" s="9"/>
      <c r="P20" s="9"/>
      <c r="Q20" s="6">
        <f t="shared" si="0"/>
        <v>25.714285714285715</v>
      </c>
    </row>
    <row r="21" spans="2:17" x14ac:dyDescent="0.4">
      <c r="B21" s="8">
        <f t="shared" si="1"/>
        <v>13</v>
      </c>
      <c r="C21" s="33" t="s">
        <v>150</v>
      </c>
      <c r="D21" s="33" t="s">
        <v>151</v>
      </c>
      <c r="E21" s="33"/>
      <c r="F21" s="33"/>
      <c r="G21" s="33"/>
      <c r="H21" s="33"/>
      <c r="I21" s="33"/>
      <c r="J21" s="34">
        <v>100</v>
      </c>
      <c r="K21" s="9">
        <v>90</v>
      </c>
      <c r="L21" s="9"/>
      <c r="M21" s="9"/>
      <c r="N21" s="9"/>
      <c r="O21" s="9"/>
      <c r="P21" s="9"/>
      <c r="Q21" s="6">
        <f t="shared" si="0"/>
        <v>27.142857142857142</v>
      </c>
    </row>
    <row r="22" spans="2:17" x14ac:dyDescent="0.4">
      <c r="B22" s="8">
        <f t="shared" si="1"/>
        <v>14</v>
      </c>
      <c r="C22" s="33" t="s">
        <v>152</v>
      </c>
      <c r="D22" s="33" t="s">
        <v>153</v>
      </c>
      <c r="E22" s="33"/>
      <c r="F22" s="33"/>
      <c r="G22" s="33"/>
      <c r="H22" s="33"/>
      <c r="I22" s="33"/>
      <c r="J22" s="34">
        <v>100</v>
      </c>
      <c r="K22" s="9">
        <v>90</v>
      </c>
      <c r="L22" s="9"/>
      <c r="M22" s="9"/>
      <c r="N22" s="9"/>
      <c r="O22" s="9"/>
      <c r="P22" s="9"/>
      <c r="Q22" s="6">
        <f t="shared" si="0"/>
        <v>27.142857142857142</v>
      </c>
    </row>
    <row r="23" spans="2:17" x14ac:dyDescent="0.4">
      <c r="B23" s="8">
        <f t="shared" si="1"/>
        <v>15</v>
      </c>
      <c r="C23" s="33" t="s">
        <v>154</v>
      </c>
      <c r="D23" s="33" t="s">
        <v>155</v>
      </c>
      <c r="E23" s="33"/>
      <c r="F23" s="33"/>
      <c r="G23" s="33"/>
      <c r="H23" s="33"/>
      <c r="I23" s="33"/>
      <c r="J23" s="9">
        <v>100</v>
      </c>
      <c r="K23" s="9">
        <v>100</v>
      </c>
      <c r="L23" s="9"/>
      <c r="M23" s="9"/>
      <c r="N23" s="9"/>
      <c r="O23" s="9"/>
      <c r="P23" s="9"/>
      <c r="Q23" s="6">
        <f t="shared" si="0"/>
        <v>28.571428571428573</v>
      </c>
    </row>
    <row r="24" spans="2:17" x14ac:dyDescent="0.4">
      <c r="B24" s="8">
        <f t="shared" si="1"/>
        <v>16</v>
      </c>
      <c r="C24" s="33" t="s">
        <v>156</v>
      </c>
      <c r="D24" s="33" t="s">
        <v>157</v>
      </c>
      <c r="E24" s="33"/>
      <c r="F24" s="33"/>
      <c r="G24" s="33"/>
      <c r="H24" s="33"/>
      <c r="I24" s="33"/>
      <c r="J24" s="9">
        <v>0</v>
      </c>
      <c r="K24" s="9">
        <v>0</v>
      </c>
      <c r="L24" s="9"/>
      <c r="M24" s="9"/>
      <c r="N24" s="9"/>
      <c r="O24" s="9"/>
      <c r="P24" s="9"/>
      <c r="Q24" s="6">
        <f t="shared" si="0"/>
        <v>0</v>
      </c>
    </row>
    <row r="25" spans="2:17" x14ac:dyDescent="0.4">
      <c r="B25" s="8">
        <f t="shared" si="1"/>
        <v>17</v>
      </c>
      <c r="C25" s="33" t="s">
        <v>158</v>
      </c>
      <c r="D25" s="33" t="s">
        <v>159</v>
      </c>
      <c r="E25" s="33"/>
      <c r="F25" s="33"/>
      <c r="G25" s="33"/>
      <c r="H25" s="33"/>
      <c r="I25" s="33"/>
      <c r="J25" s="34">
        <v>100</v>
      </c>
      <c r="K25" s="9">
        <v>100</v>
      </c>
      <c r="L25" s="9"/>
      <c r="M25" s="9"/>
      <c r="N25" s="9"/>
      <c r="O25" s="9"/>
      <c r="P25" s="9"/>
      <c r="Q25" s="6">
        <f t="shared" si="0"/>
        <v>28.571428571428573</v>
      </c>
    </row>
    <row r="26" spans="2:17" x14ac:dyDescent="0.4">
      <c r="B26" s="8">
        <f t="shared" si="1"/>
        <v>18</v>
      </c>
      <c r="C26" s="33" t="s">
        <v>160</v>
      </c>
      <c r="D26" s="33" t="s">
        <v>161</v>
      </c>
      <c r="E26" s="33"/>
      <c r="F26" s="33"/>
      <c r="G26" s="33"/>
      <c r="H26" s="33"/>
      <c r="I26" s="33"/>
      <c r="J26" s="34">
        <v>100</v>
      </c>
      <c r="K26" s="9">
        <v>100</v>
      </c>
      <c r="L26" s="9"/>
      <c r="M26" s="9"/>
      <c r="N26" s="9"/>
      <c r="O26" s="9"/>
      <c r="P26" s="9"/>
      <c r="Q26" s="6">
        <f t="shared" si="0"/>
        <v>28.571428571428573</v>
      </c>
    </row>
    <row r="27" spans="2:17" x14ac:dyDescent="0.4">
      <c r="B27" s="8">
        <f t="shared" si="1"/>
        <v>19</v>
      </c>
      <c r="C27" s="33" t="s">
        <v>162</v>
      </c>
      <c r="D27" s="33" t="s">
        <v>163</v>
      </c>
      <c r="E27" s="33"/>
      <c r="F27" s="33"/>
      <c r="G27" s="33"/>
      <c r="H27" s="33"/>
      <c r="I27" s="33"/>
      <c r="J27" s="34">
        <v>100</v>
      </c>
      <c r="K27" s="32">
        <v>90</v>
      </c>
      <c r="L27" s="9"/>
      <c r="M27" s="9"/>
      <c r="N27" s="9"/>
      <c r="O27" s="9"/>
      <c r="P27" s="9"/>
      <c r="Q27" s="6">
        <f t="shared" si="0"/>
        <v>27.142857142857142</v>
      </c>
    </row>
    <row r="28" spans="2:17" x14ac:dyDescent="0.4">
      <c r="B28" s="8">
        <f t="shared" si="1"/>
        <v>20</v>
      </c>
      <c r="C28" s="33" t="s">
        <v>164</v>
      </c>
      <c r="D28" s="33" t="s">
        <v>165</v>
      </c>
      <c r="E28" s="33"/>
      <c r="F28" s="33"/>
      <c r="G28" s="33"/>
      <c r="H28" s="33"/>
      <c r="I28" s="33"/>
      <c r="J28" s="34">
        <v>100</v>
      </c>
      <c r="K28" s="32">
        <v>90</v>
      </c>
      <c r="L28" s="9"/>
      <c r="M28" s="9"/>
      <c r="N28" s="9"/>
      <c r="O28" s="9"/>
      <c r="P28" s="9"/>
      <c r="Q28" s="6">
        <f t="shared" si="0"/>
        <v>27.142857142857142</v>
      </c>
    </row>
    <row r="29" spans="2:17" x14ac:dyDescent="0.4">
      <c r="B29" s="8">
        <f t="shared" si="1"/>
        <v>21</v>
      </c>
      <c r="C29" s="33" t="s">
        <v>166</v>
      </c>
      <c r="D29" s="33" t="s">
        <v>167</v>
      </c>
      <c r="E29" s="33"/>
      <c r="F29" s="33"/>
      <c r="G29" s="33"/>
      <c r="H29" s="33"/>
      <c r="I29" s="33"/>
      <c r="J29" s="34">
        <v>100</v>
      </c>
      <c r="K29" s="32">
        <v>100</v>
      </c>
      <c r="L29" s="9"/>
      <c r="M29" s="9"/>
      <c r="N29" s="9"/>
      <c r="O29" s="9"/>
      <c r="P29" s="9"/>
      <c r="Q29" s="6">
        <f t="shared" si="0"/>
        <v>28.571428571428573</v>
      </c>
    </row>
    <row r="30" spans="2:17" x14ac:dyDescent="0.4">
      <c r="B30" s="8">
        <f t="shared" si="1"/>
        <v>22</v>
      </c>
      <c r="C30" s="33" t="s">
        <v>168</v>
      </c>
      <c r="D30" s="33" t="s">
        <v>169</v>
      </c>
      <c r="E30" s="33"/>
      <c r="F30" s="33"/>
      <c r="G30" s="33"/>
      <c r="H30" s="33"/>
      <c r="I30" s="33"/>
      <c r="J30" s="9">
        <v>100</v>
      </c>
      <c r="K30" s="32">
        <v>100</v>
      </c>
      <c r="L30" s="9"/>
      <c r="M30" s="9"/>
      <c r="N30" s="9"/>
      <c r="O30" s="9"/>
      <c r="P30" s="9"/>
      <c r="Q30" s="6">
        <f t="shared" si="0"/>
        <v>28.571428571428573</v>
      </c>
    </row>
    <row r="31" spans="2:17" x14ac:dyDescent="0.4">
      <c r="B31" s="8">
        <f t="shared" si="1"/>
        <v>23</v>
      </c>
      <c r="C31" s="33" t="s">
        <v>170</v>
      </c>
      <c r="D31" s="33" t="s">
        <v>171</v>
      </c>
      <c r="E31" s="33"/>
      <c r="F31" s="33"/>
      <c r="G31" s="33"/>
      <c r="H31" s="33"/>
      <c r="I31" s="33"/>
      <c r="J31" s="9">
        <v>100</v>
      </c>
      <c r="K31" s="32">
        <v>0</v>
      </c>
      <c r="L31" s="9"/>
      <c r="M31" s="9"/>
      <c r="N31" s="9"/>
      <c r="O31" s="9"/>
      <c r="P31" s="9"/>
      <c r="Q31" s="6">
        <f t="shared" si="0"/>
        <v>14.285714285714286</v>
      </c>
    </row>
    <row r="32" spans="2:17" x14ac:dyDescent="0.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0">
        <f t="shared" ref="Q32:Q33" si="2">SUM(J32:P32)/7</f>
        <v>0</v>
      </c>
    </row>
    <row r="33" spans="2:17" x14ac:dyDescent="0.4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0">
        <f t="shared" si="2"/>
        <v>0</v>
      </c>
    </row>
    <row r="34" spans="2:17" x14ac:dyDescent="0.4">
      <c r="C34" s="48"/>
      <c r="D34" s="48"/>
      <c r="E34" s="7"/>
      <c r="H34" s="49" t="s">
        <v>19</v>
      </c>
      <c r="I34" s="49"/>
      <c r="J34" s="13">
        <f t="shared" ref="J34:P34" si="3">COUNTIF(J9:J33,"&gt;=70")</f>
        <v>22</v>
      </c>
      <c r="K34" s="13">
        <f t="shared" si="3"/>
        <v>20</v>
      </c>
      <c r="L34" s="13">
        <f t="shared" si="3"/>
        <v>0</v>
      </c>
      <c r="M34" s="13">
        <f t="shared" si="3"/>
        <v>0</v>
      </c>
      <c r="N34" s="13">
        <f t="shared" si="3"/>
        <v>0</v>
      </c>
      <c r="O34" s="13">
        <f t="shared" si="3"/>
        <v>0</v>
      </c>
      <c r="P34" s="13">
        <f t="shared" si="3"/>
        <v>0</v>
      </c>
      <c r="Q34" s="17">
        <f>COUNTIF(Q9:Q31,"&gt;=70")</f>
        <v>0</v>
      </c>
    </row>
    <row r="35" spans="2:17" x14ac:dyDescent="0.4">
      <c r="C35" s="48"/>
      <c r="D35" s="48"/>
      <c r="E35" s="11"/>
      <c r="H35" s="50" t="s">
        <v>20</v>
      </c>
      <c r="I35" s="50"/>
      <c r="J35" s="14">
        <f t="shared" ref="J35:Q35" si="4">COUNTIF(J9:J33,"&lt;70")</f>
        <v>1</v>
      </c>
      <c r="K35" s="38">
        <f t="shared" si="4"/>
        <v>3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4"/>
        <v>0</v>
      </c>
      <c r="Q35" s="14">
        <f t="shared" si="4"/>
        <v>25</v>
      </c>
    </row>
    <row r="36" spans="2:17" x14ac:dyDescent="0.4">
      <c r="C36" s="48"/>
      <c r="D36" s="48"/>
      <c r="E36" s="48"/>
      <c r="H36" s="50" t="s">
        <v>21</v>
      </c>
      <c r="I36" s="50"/>
      <c r="J36" s="14">
        <f t="shared" ref="J36:Q36" si="5">COUNT(J9:J33)</f>
        <v>23</v>
      </c>
      <c r="K36" s="14">
        <f t="shared" si="5"/>
        <v>23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25</v>
      </c>
    </row>
    <row r="37" spans="2:17" x14ac:dyDescent="0.4">
      <c r="C37" s="48"/>
      <c r="D37" s="48"/>
      <c r="E37" s="7"/>
      <c r="F37" s="4"/>
      <c r="H37" s="54" t="s">
        <v>16</v>
      </c>
      <c r="I37" s="54"/>
      <c r="J37" s="15">
        <f>J34/J36</f>
        <v>0.95652173913043481</v>
      </c>
      <c r="K37" s="16">
        <f t="shared" ref="K37:Q37" si="6">K34/K36</f>
        <v>0.86956521739130432</v>
      </c>
      <c r="L37" s="16" t="e">
        <f t="shared" si="6"/>
        <v>#DIV/0!</v>
      </c>
      <c r="M37" s="16" t="e">
        <f t="shared" si="6"/>
        <v>#DIV/0!</v>
      </c>
      <c r="N37" s="16" t="e">
        <f t="shared" si="6"/>
        <v>#DIV/0!</v>
      </c>
      <c r="O37" s="16" t="e">
        <f t="shared" si="6"/>
        <v>#DIV/0!</v>
      </c>
      <c r="P37" s="16" t="e">
        <f t="shared" si="6"/>
        <v>#DIV/0!</v>
      </c>
      <c r="Q37" s="16">
        <f t="shared" si="6"/>
        <v>0</v>
      </c>
    </row>
    <row r="38" spans="2:17" x14ac:dyDescent="0.4">
      <c r="C38" s="48"/>
      <c r="D38" s="48"/>
      <c r="E38" s="7"/>
      <c r="F38" s="4"/>
      <c r="H38" s="54" t="s">
        <v>17</v>
      </c>
      <c r="I38" s="54"/>
      <c r="J38" s="15">
        <f>J35/J36</f>
        <v>4.3478260869565216E-2</v>
      </c>
      <c r="K38" s="15">
        <f t="shared" ref="K38:Q38" si="7">K35/K36</f>
        <v>0.13043478260869565</v>
      </c>
      <c r="L38" s="16" t="e">
        <f t="shared" si="7"/>
        <v>#DIV/0!</v>
      </c>
      <c r="M38" s="16" t="e">
        <f t="shared" si="7"/>
        <v>#DIV/0!</v>
      </c>
      <c r="N38" s="16" t="e">
        <f t="shared" si="7"/>
        <v>#DIV/0!</v>
      </c>
      <c r="O38" s="16" t="e">
        <f t="shared" si="7"/>
        <v>#DIV/0!</v>
      </c>
      <c r="P38" s="16" t="e">
        <f t="shared" si="7"/>
        <v>#DIV/0!</v>
      </c>
      <c r="Q38" s="16">
        <f t="shared" si="7"/>
        <v>1</v>
      </c>
    </row>
    <row r="39" spans="2:17" x14ac:dyDescent="0.4">
      <c r="C39" s="48"/>
      <c r="D39" s="48"/>
      <c r="E39" s="11"/>
      <c r="F39" s="4"/>
    </row>
    <row r="40" spans="2:17" x14ac:dyDescent="0.4">
      <c r="C40" s="7"/>
      <c r="D40" s="7"/>
      <c r="E40" s="11"/>
      <c r="F40" s="4"/>
    </row>
    <row r="41" spans="2:17" x14ac:dyDescent="0.4">
      <c r="J41" s="52"/>
      <c r="K41" s="52"/>
      <c r="L41" s="52"/>
      <c r="M41" s="52"/>
      <c r="N41" s="52"/>
      <c r="O41" s="52"/>
      <c r="P41" s="52"/>
    </row>
    <row r="42" spans="2:17" x14ac:dyDescent="0.4">
      <c r="J42" s="53" t="s">
        <v>18</v>
      </c>
      <c r="K42" s="53"/>
      <c r="L42" s="53"/>
      <c r="M42" s="53"/>
      <c r="N42" s="53"/>
      <c r="O42" s="53"/>
      <c r="P42" s="53"/>
    </row>
  </sheetData>
  <mergeCells count="32">
    <mergeCell ref="K32:M32"/>
    <mergeCell ref="N32:P32"/>
    <mergeCell ref="B33:D33"/>
    <mergeCell ref="E33:G33"/>
    <mergeCell ref="H33:J33"/>
    <mergeCell ref="K33:M33"/>
    <mergeCell ref="N33:P33"/>
    <mergeCell ref="C38:D38"/>
    <mergeCell ref="H38:I38"/>
    <mergeCell ref="C39:D39"/>
    <mergeCell ref="J41:P41"/>
    <mergeCell ref="J42:P42"/>
    <mergeCell ref="C35:D35"/>
    <mergeCell ref="H35:I35"/>
    <mergeCell ref="C36:E36"/>
    <mergeCell ref="H36:I36"/>
    <mergeCell ref="C37:D37"/>
    <mergeCell ref="H37:I37"/>
    <mergeCell ref="C34:D34"/>
    <mergeCell ref="H34:I34"/>
    <mergeCell ref="B32:D32"/>
    <mergeCell ref="E32:G32"/>
    <mergeCell ref="H32:J32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36"/>
  <sheetViews>
    <sheetView topLeftCell="A3" zoomScale="118" workbookViewId="0">
      <selection activeCell="N5" sqref="N5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6" width="7.69140625" style="18" customWidth="1"/>
    <col min="7" max="7" width="10.07421875" style="18" customWidth="1"/>
    <col min="8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4" width="11.15234375" style="18" customWidth="1"/>
    <col min="15" max="15" width="8.69140625" style="18" customWidth="1"/>
    <col min="16" max="17" width="5.69140625" style="18" customWidth="1"/>
    <col min="18" max="16384" width="11.07421875" style="18"/>
  </cols>
  <sheetData>
    <row r="2" spans="2:18" ht="15.9" x14ac:dyDescent="0.4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"/>
      <c r="P2" s="1"/>
    </row>
    <row r="3" spans="2:18" x14ac:dyDescent="0.4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25"/>
      <c r="P3" s="25"/>
    </row>
    <row r="4" spans="2:18" x14ac:dyDescent="0.4">
      <c r="C4" s="18" t="s">
        <v>0</v>
      </c>
      <c r="D4" s="45" t="s">
        <v>172</v>
      </c>
      <c r="E4" s="45"/>
      <c r="F4" s="45"/>
      <c r="G4" s="45"/>
      <c r="I4" s="18" t="s">
        <v>1</v>
      </c>
      <c r="J4" s="46" t="s">
        <v>173</v>
      </c>
      <c r="K4" s="46"/>
      <c r="M4" s="18" t="s">
        <v>2</v>
      </c>
      <c r="N4" s="40">
        <v>45400</v>
      </c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46" t="s">
        <v>65</v>
      </c>
      <c r="E6" s="46"/>
      <c r="F6" s="46"/>
      <c r="G6" s="46"/>
      <c r="I6" s="51" t="s">
        <v>22</v>
      </c>
      <c r="J6" s="51"/>
      <c r="K6" s="41" t="s">
        <v>24</v>
      </c>
      <c r="L6" s="41"/>
      <c r="M6" s="41"/>
      <c r="N6" s="41"/>
    </row>
    <row r="7" spans="2:18" ht="11.25" customHeight="1" x14ac:dyDescent="0.4"/>
    <row r="8" spans="2:18" x14ac:dyDescent="0.4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5" t="s">
        <v>23</v>
      </c>
    </row>
    <row r="9" spans="2:18" x14ac:dyDescent="0.4">
      <c r="B9" s="2">
        <v>1</v>
      </c>
      <c r="C9" s="33" t="s">
        <v>181</v>
      </c>
      <c r="D9" s="33" t="s">
        <v>182</v>
      </c>
      <c r="E9" s="28"/>
      <c r="F9" s="28"/>
      <c r="G9" s="28"/>
      <c r="H9" s="28"/>
      <c r="I9" s="29"/>
      <c r="J9" s="24">
        <v>100</v>
      </c>
      <c r="K9" s="24"/>
      <c r="L9" s="24"/>
      <c r="M9" s="24"/>
      <c r="N9" s="24"/>
      <c r="O9" s="6">
        <f>SUM(J9:N9)/7</f>
        <v>14.285714285714286</v>
      </c>
      <c r="Q9" s="18" t="s">
        <v>218</v>
      </c>
      <c r="R9" s="36">
        <f>AVERAGE(J9:J25)</f>
        <v>94.117647058823536</v>
      </c>
    </row>
    <row r="10" spans="2:18" x14ac:dyDescent="0.4">
      <c r="B10" s="2">
        <v>2</v>
      </c>
      <c r="C10" s="33" t="s">
        <v>183</v>
      </c>
      <c r="D10" s="33" t="s">
        <v>184</v>
      </c>
      <c r="E10" s="28"/>
      <c r="F10" s="28"/>
      <c r="G10" s="28"/>
      <c r="H10" s="28"/>
      <c r="I10" s="29"/>
      <c r="J10" s="34">
        <v>100</v>
      </c>
      <c r="K10" s="24"/>
      <c r="L10" s="24"/>
      <c r="M10" s="24"/>
      <c r="N10" s="24"/>
      <c r="O10" s="6">
        <f>SUM(J10:N10)/7</f>
        <v>14.285714285714286</v>
      </c>
      <c r="Q10" s="18" t="s">
        <v>219</v>
      </c>
      <c r="R10" s="18">
        <f>COUNTIF(J9:J25,"&gt;=94")</f>
        <v>16</v>
      </c>
    </row>
    <row r="11" spans="2:18" x14ac:dyDescent="0.4">
      <c r="B11" s="2">
        <v>3</v>
      </c>
      <c r="C11" s="33" t="s">
        <v>185</v>
      </c>
      <c r="D11" s="33" t="s">
        <v>186</v>
      </c>
      <c r="E11" s="28"/>
      <c r="F11" s="28"/>
      <c r="G11" s="28"/>
      <c r="H11" s="28"/>
      <c r="I11" s="29"/>
      <c r="J11" s="34">
        <v>100</v>
      </c>
      <c r="K11" s="24"/>
      <c r="L11" s="24"/>
      <c r="M11" s="24"/>
      <c r="N11" s="24"/>
      <c r="O11" s="6">
        <f>SUM(J11:N11)/7</f>
        <v>14.285714285714286</v>
      </c>
    </row>
    <row r="12" spans="2:18" x14ac:dyDescent="0.4">
      <c r="B12" s="2">
        <v>4</v>
      </c>
      <c r="C12" s="33" t="s">
        <v>187</v>
      </c>
      <c r="D12" s="33" t="s">
        <v>188</v>
      </c>
      <c r="E12" s="28"/>
      <c r="F12" s="28"/>
      <c r="G12" s="28"/>
      <c r="H12" s="28"/>
      <c r="I12" s="29"/>
      <c r="J12" s="34">
        <v>100</v>
      </c>
      <c r="K12" s="24"/>
      <c r="L12" s="24"/>
      <c r="M12" s="24"/>
      <c r="N12" s="24"/>
      <c r="O12" s="6">
        <f>SUM(J12:N12)/7</f>
        <v>14.285714285714286</v>
      </c>
    </row>
    <row r="13" spans="2:18" x14ac:dyDescent="0.4">
      <c r="B13" s="2">
        <v>5</v>
      </c>
      <c r="C13" s="33" t="s">
        <v>189</v>
      </c>
      <c r="D13" s="33" t="s">
        <v>190</v>
      </c>
      <c r="E13" s="28"/>
      <c r="F13" s="28"/>
      <c r="G13" s="28"/>
      <c r="H13" s="28"/>
      <c r="I13" s="29"/>
      <c r="J13" s="34">
        <v>100</v>
      </c>
      <c r="K13" s="24"/>
      <c r="L13" s="24"/>
      <c r="M13" s="24"/>
      <c r="N13" s="24"/>
      <c r="O13" s="6">
        <f>SUM(J13:N13)/7</f>
        <v>14.285714285714286</v>
      </c>
    </row>
    <row r="14" spans="2:18" x14ac:dyDescent="0.4">
      <c r="B14" s="2">
        <v>6</v>
      </c>
      <c r="C14" s="33" t="s">
        <v>191</v>
      </c>
      <c r="D14" s="33" t="s">
        <v>192</v>
      </c>
      <c r="E14" s="28"/>
      <c r="F14" s="28"/>
      <c r="G14" s="28"/>
      <c r="H14" s="28"/>
      <c r="I14" s="29"/>
      <c r="J14" s="34">
        <v>100</v>
      </c>
      <c r="K14" s="24"/>
      <c r="L14" s="24"/>
      <c r="M14" s="24"/>
      <c r="N14" s="24"/>
      <c r="O14" s="6">
        <f>SUM(J14:N14)/7</f>
        <v>14.285714285714286</v>
      </c>
    </row>
    <row r="15" spans="2:18" x14ac:dyDescent="0.4">
      <c r="B15" s="2">
        <v>7</v>
      </c>
      <c r="C15" s="33" t="s">
        <v>193</v>
      </c>
      <c r="D15" s="33" t="s">
        <v>194</v>
      </c>
      <c r="E15" s="28"/>
      <c r="F15" s="28"/>
      <c r="G15" s="28"/>
      <c r="H15" s="28"/>
      <c r="I15" s="29"/>
      <c r="J15" s="34">
        <v>100</v>
      </c>
      <c r="K15" s="24"/>
      <c r="L15" s="24"/>
      <c r="M15" s="24"/>
      <c r="N15" s="24"/>
      <c r="O15" s="6">
        <f>SUM(J15:N15)/7</f>
        <v>14.285714285714286</v>
      </c>
    </row>
    <row r="16" spans="2:18" x14ac:dyDescent="0.4">
      <c r="B16" s="2">
        <v>8</v>
      </c>
      <c r="C16" s="33" t="s">
        <v>195</v>
      </c>
      <c r="D16" s="33" t="s">
        <v>196</v>
      </c>
      <c r="E16" s="28"/>
      <c r="F16" s="28"/>
      <c r="G16" s="28"/>
      <c r="H16" s="28"/>
      <c r="I16" s="29"/>
      <c r="J16" s="34">
        <v>100</v>
      </c>
      <c r="K16" s="24"/>
      <c r="L16" s="24"/>
      <c r="M16" s="24"/>
      <c r="N16" s="24"/>
      <c r="O16" s="6">
        <f>SUM(J16:N16)/7</f>
        <v>14.285714285714286</v>
      </c>
    </row>
    <row r="17" spans="2:15" x14ac:dyDescent="0.4">
      <c r="B17" s="2">
        <v>9</v>
      </c>
      <c r="C17" s="33" t="s">
        <v>197</v>
      </c>
      <c r="D17" s="33" t="s">
        <v>198</v>
      </c>
      <c r="E17" s="28"/>
      <c r="F17" s="28"/>
      <c r="G17" s="28"/>
      <c r="H17" s="28"/>
      <c r="I17" s="29"/>
      <c r="J17" s="34">
        <v>100</v>
      </c>
      <c r="K17" s="24"/>
      <c r="L17" s="24"/>
      <c r="M17" s="24"/>
      <c r="N17" s="24"/>
      <c r="O17" s="6">
        <f>SUM(J17:N17)/7</f>
        <v>14.285714285714286</v>
      </c>
    </row>
    <row r="18" spans="2:15" x14ac:dyDescent="0.4">
      <c r="B18" s="2">
        <v>10</v>
      </c>
      <c r="C18" s="33" t="s">
        <v>199</v>
      </c>
      <c r="D18" s="33" t="s">
        <v>200</v>
      </c>
      <c r="E18" s="28"/>
      <c r="F18" s="28"/>
      <c r="G18" s="28"/>
      <c r="H18" s="28"/>
      <c r="I18" s="29"/>
      <c r="J18" s="34">
        <v>100</v>
      </c>
      <c r="K18" s="24"/>
      <c r="L18" s="24"/>
      <c r="M18" s="24"/>
      <c r="N18" s="24"/>
      <c r="O18" s="6">
        <f>SUM(J18:N18)/7</f>
        <v>14.285714285714286</v>
      </c>
    </row>
    <row r="19" spans="2:15" x14ac:dyDescent="0.4">
      <c r="B19" s="2">
        <v>11</v>
      </c>
      <c r="C19" s="33" t="s">
        <v>201</v>
      </c>
      <c r="D19" s="33" t="s">
        <v>202</v>
      </c>
      <c r="E19" s="28"/>
      <c r="F19" s="28"/>
      <c r="G19" s="28"/>
      <c r="H19" s="28"/>
      <c r="I19" s="29"/>
      <c r="J19" s="34">
        <v>100</v>
      </c>
      <c r="K19" s="24"/>
      <c r="L19" s="24"/>
      <c r="M19" s="24"/>
      <c r="N19" s="24"/>
      <c r="O19" s="6">
        <f>SUM(J19:N19)/7</f>
        <v>14.285714285714286</v>
      </c>
    </row>
    <row r="20" spans="2:15" x14ac:dyDescent="0.4">
      <c r="B20" s="2">
        <v>12</v>
      </c>
      <c r="C20" s="33" t="s">
        <v>203</v>
      </c>
      <c r="D20" s="33" t="s">
        <v>204</v>
      </c>
      <c r="E20" s="28"/>
      <c r="F20" s="28"/>
      <c r="G20" s="28"/>
      <c r="H20" s="28"/>
      <c r="I20" s="29"/>
      <c r="J20" s="34">
        <v>100</v>
      </c>
      <c r="K20" s="24"/>
      <c r="L20" s="24"/>
      <c r="M20" s="24"/>
      <c r="N20" s="24"/>
      <c r="O20" s="6">
        <f>SUM(J20:N20)/7</f>
        <v>14.285714285714286</v>
      </c>
    </row>
    <row r="21" spans="2:15" x14ac:dyDescent="0.4">
      <c r="B21" s="2">
        <v>13</v>
      </c>
      <c r="C21" s="33" t="s">
        <v>205</v>
      </c>
      <c r="D21" s="33" t="s">
        <v>206</v>
      </c>
      <c r="E21" s="28"/>
      <c r="F21" s="28"/>
      <c r="G21" s="28"/>
      <c r="H21" s="28"/>
      <c r="I21" s="29"/>
      <c r="J21" s="34">
        <v>100</v>
      </c>
      <c r="K21" s="24"/>
      <c r="L21" s="24"/>
      <c r="M21" s="24"/>
      <c r="N21" s="24"/>
      <c r="O21" s="6">
        <f>SUM(J21:N21)/7</f>
        <v>14.285714285714286</v>
      </c>
    </row>
    <row r="22" spans="2:15" x14ac:dyDescent="0.4">
      <c r="B22" s="2">
        <v>14</v>
      </c>
      <c r="C22" s="33" t="s">
        <v>207</v>
      </c>
      <c r="D22" s="33" t="s">
        <v>208</v>
      </c>
      <c r="E22" s="28"/>
      <c r="F22" s="28"/>
      <c r="G22" s="28"/>
      <c r="H22" s="28"/>
      <c r="I22" s="29"/>
      <c r="J22" s="34">
        <v>100</v>
      </c>
      <c r="K22" s="24"/>
      <c r="L22" s="24"/>
      <c r="M22" s="24"/>
      <c r="N22" s="24"/>
      <c r="O22" s="6">
        <f>SUM(J22:N22)/7</f>
        <v>14.285714285714286</v>
      </c>
    </row>
    <row r="23" spans="2:15" x14ac:dyDescent="0.4">
      <c r="B23" s="2">
        <v>15</v>
      </c>
      <c r="C23" s="33" t="s">
        <v>209</v>
      </c>
      <c r="D23" s="33" t="s">
        <v>210</v>
      </c>
      <c r="E23" s="28"/>
      <c r="F23" s="28"/>
      <c r="G23" s="28"/>
      <c r="H23" s="28"/>
      <c r="I23" s="29"/>
      <c r="J23" s="34">
        <v>0</v>
      </c>
      <c r="K23" s="24"/>
      <c r="L23" s="24"/>
      <c r="M23" s="24"/>
      <c r="N23" s="24"/>
      <c r="O23" s="6">
        <f>SUM(J23:N23)/7</f>
        <v>0</v>
      </c>
    </row>
    <row r="24" spans="2:15" x14ac:dyDescent="0.4">
      <c r="B24" s="2">
        <v>16</v>
      </c>
      <c r="C24" s="33" t="s">
        <v>211</v>
      </c>
      <c r="D24" s="33" t="s">
        <v>212</v>
      </c>
      <c r="E24" s="28"/>
      <c r="F24" s="28"/>
      <c r="G24" s="28"/>
      <c r="H24" s="28"/>
      <c r="I24" s="29"/>
      <c r="J24" s="34">
        <v>100</v>
      </c>
      <c r="K24" s="24"/>
      <c r="L24" s="24"/>
      <c r="M24" s="24"/>
      <c r="N24" s="24"/>
      <c r="O24" s="6">
        <f>SUM(J24:N24)/7</f>
        <v>14.285714285714286</v>
      </c>
    </row>
    <row r="25" spans="2:15" x14ac:dyDescent="0.4">
      <c r="B25" s="2">
        <v>17</v>
      </c>
      <c r="C25" s="33" t="s">
        <v>213</v>
      </c>
      <c r="D25" s="33" t="s">
        <v>214</v>
      </c>
      <c r="E25" s="28"/>
      <c r="F25" s="28"/>
      <c r="G25" s="28"/>
      <c r="H25" s="28"/>
      <c r="I25" s="29"/>
      <c r="J25" s="34">
        <v>100</v>
      </c>
      <c r="K25" s="24"/>
      <c r="L25" s="24"/>
      <c r="M25" s="24"/>
      <c r="N25" s="24"/>
      <c r="O25" s="6">
        <f>SUM(J25:N25)/7</f>
        <v>14.285714285714286</v>
      </c>
    </row>
    <row r="26" spans="2:15" x14ac:dyDescent="0.4">
      <c r="B26" s="2"/>
      <c r="C26" s="33"/>
      <c r="D26" s="33"/>
      <c r="E26" s="28"/>
      <c r="F26" s="28"/>
      <c r="G26" s="28"/>
      <c r="H26" s="28"/>
      <c r="I26" s="29"/>
      <c r="J26" s="24"/>
      <c r="K26" s="24"/>
      <c r="L26" s="24"/>
      <c r="M26" s="24"/>
      <c r="N26" s="24"/>
      <c r="O26" s="6"/>
    </row>
    <row r="27" spans="2:15" x14ac:dyDescent="0.4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37"/>
      <c r="O27" s="37"/>
    </row>
    <row r="28" spans="2:15" x14ac:dyDescent="0.4">
      <c r="C28" s="48"/>
      <c r="D28" s="48"/>
      <c r="E28" s="22"/>
      <c r="H28" s="49" t="s">
        <v>19</v>
      </c>
      <c r="I28" s="49"/>
      <c r="J28" s="26">
        <f>COUNTIF(J9:J25,"&gt;=70")</f>
        <v>16</v>
      </c>
      <c r="K28" s="26">
        <f t="shared" ref="K28:N28" si="0">COUNTIF(K27:K27,"&gt;=70")</f>
        <v>0</v>
      </c>
      <c r="L28" s="26">
        <f t="shared" si="0"/>
        <v>0</v>
      </c>
      <c r="M28" s="26">
        <f t="shared" si="0"/>
        <v>0</v>
      </c>
      <c r="N28" s="26">
        <f t="shared" si="0"/>
        <v>0</v>
      </c>
      <c r="O28" s="17" t="e">
        <f>COUNTIF(#REF!,"&gt;=70")</f>
        <v>#REF!</v>
      </c>
    </row>
    <row r="29" spans="2:15" x14ac:dyDescent="0.4">
      <c r="C29" s="48"/>
      <c r="D29" s="48"/>
      <c r="E29" s="11"/>
      <c r="H29" s="50" t="s">
        <v>20</v>
      </c>
      <c r="I29" s="50"/>
      <c r="J29" s="27">
        <f>COUNTIF(J9:J27,"&lt;70")</f>
        <v>1</v>
      </c>
      <c r="K29" s="27">
        <f t="shared" ref="K29:O29" si="1">COUNTIF(K27:K27,"&lt;70")</f>
        <v>0</v>
      </c>
      <c r="L29" s="27">
        <f t="shared" si="1"/>
        <v>0</v>
      </c>
      <c r="M29" s="27">
        <f t="shared" si="1"/>
        <v>0</v>
      </c>
      <c r="N29" s="27">
        <f t="shared" si="1"/>
        <v>0</v>
      </c>
      <c r="O29" s="27">
        <f t="shared" si="1"/>
        <v>0</v>
      </c>
    </row>
    <row r="30" spans="2:15" x14ac:dyDescent="0.4">
      <c r="C30" s="48"/>
      <c r="D30" s="48"/>
      <c r="E30" s="48"/>
      <c r="H30" s="50" t="s">
        <v>21</v>
      </c>
      <c r="I30" s="50"/>
      <c r="J30" s="27">
        <f>COUNT(J8:J26)</f>
        <v>17</v>
      </c>
      <c r="K30" s="27">
        <f t="shared" ref="K30:O30" si="2">COUNT(K27:K27)</f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O30" s="27">
        <f t="shared" si="2"/>
        <v>0</v>
      </c>
    </row>
    <row r="31" spans="2:15" x14ac:dyDescent="0.4">
      <c r="C31" s="48"/>
      <c r="D31" s="48"/>
      <c r="E31" s="22"/>
      <c r="F31" s="4"/>
      <c r="H31" s="54" t="s">
        <v>16</v>
      </c>
      <c r="I31" s="54"/>
      <c r="J31" s="15">
        <f>J28/J30</f>
        <v>0.94117647058823528</v>
      </c>
      <c r="K31" s="16" t="e">
        <f t="shared" ref="K31:O31" si="3">K28/K30</f>
        <v>#DIV/0!</v>
      </c>
      <c r="L31" s="16" t="e">
        <f t="shared" si="3"/>
        <v>#DIV/0!</v>
      </c>
      <c r="M31" s="16" t="e">
        <f t="shared" si="3"/>
        <v>#DIV/0!</v>
      </c>
      <c r="N31" s="16" t="e">
        <f t="shared" si="3"/>
        <v>#DIV/0!</v>
      </c>
      <c r="O31" s="16" t="e">
        <f t="shared" si="3"/>
        <v>#REF!</v>
      </c>
    </row>
    <row r="32" spans="2:15" x14ac:dyDescent="0.4">
      <c r="C32" s="48"/>
      <c r="D32" s="48"/>
      <c r="E32" s="22"/>
      <c r="F32" s="4"/>
      <c r="H32" s="54" t="s">
        <v>17</v>
      </c>
      <c r="I32" s="54"/>
      <c r="J32" s="15">
        <f>J29/J30</f>
        <v>5.8823529411764705E-2</v>
      </c>
      <c r="K32" s="15" t="e">
        <f t="shared" ref="K32:O32" si="4">K29/K30</f>
        <v>#DIV/0!</v>
      </c>
      <c r="L32" s="16" t="e">
        <f t="shared" si="4"/>
        <v>#DIV/0!</v>
      </c>
      <c r="M32" s="16" t="e">
        <f t="shared" si="4"/>
        <v>#DIV/0!</v>
      </c>
      <c r="N32" s="16" t="e">
        <f t="shared" si="4"/>
        <v>#DIV/0!</v>
      </c>
      <c r="O32" s="16" t="e">
        <f t="shared" si="4"/>
        <v>#DIV/0!</v>
      </c>
    </row>
    <row r="33" spans="3:14" x14ac:dyDescent="0.4">
      <c r="C33" s="48"/>
      <c r="D33" s="48"/>
      <c r="E33" s="11"/>
      <c r="F33" s="4"/>
    </row>
    <row r="34" spans="3:14" x14ac:dyDescent="0.4">
      <c r="C34" s="22"/>
      <c r="D34" s="22"/>
      <c r="E34" s="11"/>
      <c r="F34" s="4"/>
    </row>
    <row r="35" spans="3:14" x14ac:dyDescent="0.4">
      <c r="J35" s="52"/>
      <c r="K35" s="52"/>
      <c r="L35" s="52"/>
      <c r="M35" s="52"/>
      <c r="N35" s="52"/>
    </row>
    <row r="36" spans="3:14" x14ac:dyDescent="0.4">
      <c r="J36" s="53" t="s">
        <v>18</v>
      </c>
      <c r="K36" s="53"/>
      <c r="L36" s="53"/>
      <c r="M36" s="53"/>
      <c r="N36" s="53"/>
    </row>
  </sheetData>
  <mergeCells count="27">
    <mergeCell ref="B27:C27"/>
    <mergeCell ref="D27:E27"/>
    <mergeCell ref="F27:G27"/>
    <mergeCell ref="H27:I27"/>
    <mergeCell ref="J27:K27"/>
    <mergeCell ref="L27:M27"/>
    <mergeCell ref="C33:D33"/>
    <mergeCell ref="J35:N35"/>
    <mergeCell ref="J36:N36"/>
    <mergeCell ref="C30:E30"/>
    <mergeCell ref="H30:I30"/>
    <mergeCell ref="C31:D31"/>
    <mergeCell ref="H31:I31"/>
    <mergeCell ref="C32:D32"/>
    <mergeCell ref="H32:I32"/>
    <mergeCell ref="C28:D28"/>
    <mergeCell ref="H28:I28"/>
    <mergeCell ref="C29:D29"/>
    <mergeCell ref="H29:I29"/>
    <mergeCell ref="D8:I8"/>
    <mergeCell ref="D6:G6"/>
    <mergeCell ref="I6:J6"/>
    <mergeCell ref="K6:N6"/>
    <mergeCell ref="B2:N2"/>
    <mergeCell ref="C3:N3"/>
    <mergeCell ref="D4:G4"/>
    <mergeCell ref="J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T41"/>
  <sheetViews>
    <sheetView topLeftCell="H49" zoomScale="155" zoomScaleNormal="190" workbookViewId="0">
      <selection activeCell="N5" sqref="N5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20" ht="15.9" x14ac:dyDescent="0.4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</row>
    <row r="3" spans="2:20" x14ac:dyDescent="0.4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5"/>
      <c r="R3" s="25"/>
    </row>
    <row r="4" spans="2:20" x14ac:dyDescent="0.4">
      <c r="C4" s="18" t="s">
        <v>0</v>
      </c>
      <c r="D4" s="45" t="s">
        <v>215</v>
      </c>
      <c r="E4" s="45"/>
      <c r="F4" s="45"/>
      <c r="G4" s="45"/>
      <c r="I4" s="18" t="s">
        <v>1</v>
      </c>
      <c r="J4" s="46" t="s">
        <v>216</v>
      </c>
      <c r="K4" s="46"/>
      <c r="M4" s="18" t="s">
        <v>2</v>
      </c>
      <c r="N4" s="47">
        <v>45400</v>
      </c>
      <c r="O4" s="47"/>
    </row>
    <row r="5" spans="2:20" ht="6.75" customHeight="1" x14ac:dyDescent="0.4">
      <c r="D5" s="20"/>
      <c r="E5" s="20"/>
      <c r="F5" s="20"/>
      <c r="G5" s="20"/>
    </row>
    <row r="6" spans="2:20" x14ac:dyDescent="0.4">
      <c r="C6" s="18" t="s">
        <v>3</v>
      </c>
      <c r="D6" s="46" t="s">
        <v>217</v>
      </c>
      <c r="E6" s="46"/>
      <c r="F6" s="46"/>
      <c r="G6" s="46"/>
      <c r="I6" s="51" t="s">
        <v>22</v>
      </c>
      <c r="J6" s="51"/>
      <c r="K6" s="41" t="s">
        <v>24</v>
      </c>
      <c r="L6" s="41"/>
      <c r="M6" s="41"/>
      <c r="N6" s="41"/>
      <c r="O6" s="41"/>
      <c r="P6" s="41"/>
    </row>
    <row r="7" spans="2:20" ht="11.25" customHeight="1" x14ac:dyDescent="0.4"/>
    <row r="8" spans="2:20" x14ac:dyDescent="0.4">
      <c r="B8" s="2" t="s">
        <v>4</v>
      </c>
      <c r="C8" s="2" t="s">
        <v>6</v>
      </c>
      <c r="D8" s="42" t="s">
        <v>5</v>
      </c>
      <c r="E8" s="42"/>
      <c r="F8" s="42"/>
      <c r="G8" s="42"/>
      <c r="H8" s="42"/>
      <c r="I8" s="42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5" t="s">
        <v>23</v>
      </c>
    </row>
    <row r="9" spans="2:20" x14ac:dyDescent="0.4">
      <c r="B9" s="23">
        <v>1</v>
      </c>
      <c r="C9" s="33" t="s">
        <v>25</v>
      </c>
      <c r="D9" s="33" t="s">
        <v>46</v>
      </c>
      <c r="E9" s="32"/>
      <c r="F9" s="32"/>
      <c r="G9" s="32"/>
      <c r="H9" s="32"/>
      <c r="I9" s="32"/>
      <c r="J9" s="24">
        <v>100</v>
      </c>
      <c r="K9" s="24">
        <v>90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6">
        <f t="shared" ref="Q9" si="0">SUM(J9:P9)/7</f>
        <v>27.142857142857142</v>
      </c>
      <c r="S9" s="18" t="s">
        <v>218</v>
      </c>
      <c r="T9" s="36">
        <f>AVERAGE(K9:K31)</f>
        <v>76.521739130434781</v>
      </c>
    </row>
    <row r="10" spans="2:20" x14ac:dyDescent="0.4">
      <c r="B10" s="31">
        <v>2</v>
      </c>
      <c r="C10" s="33" t="s">
        <v>26</v>
      </c>
      <c r="D10" s="33" t="s">
        <v>47</v>
      </c>
      <c r="E10" s="32"/>
      <c r="F10" s="32"/>
      <c r="G10" s="32"/>
      <c r="H10" s="32"/>
      <c r="I10" s="32"/>
      <c r="J10" s="24">
        <v>90</v>
      </c>
      <c r="K10" s="32">
        <v>80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6">
        <f t="shared" ref="Q10:Q31" si="1">SUM(J10:P10)/7</f>
        <v>24.285714285714285</v>
      </c>
      <c r="S10" s="18" t="s">
        <v>222</v>
      </c>
      <c r="T10" s="18">
        <f>COUNTIF(K9:K31,"&gt;=77")</f>
        <v>18</v>
      </c>
    </row>
    <row r="11" spans="2:20" x14ac:dyDescent="0.4">
      <c r="B11" s="31">
        <v>3</v>
      </c>
      <c r="C11" s="33" t="s">
        <v>27</v>
      </c>
      <c r="D11" s="33" t="s">
        <v>48</v>
      </c>
      <c r="E11" s="32"/>
      <c r="F11" s="32"/>
      <c r="G11" s="32"/>
      <c r="H11" s="32"/>
      <c r="I11" s="32"/>
      <c r="J11" s="24">
        <v>90</v>
      </c>
      <c r="K11" s="32">
        <v>80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6">
        <f t="shared" si="1"/>
        <v>24.285714285714285</v>
      </c>
    </row>
    <row r="12" spans="2:20" x14ac:dyDescent="0.4">
      <c r="B12" s="31">
        <v>4</v>
      </c>
      <c r="C12" s="33" t="s">
        <v>28</v>
      </c>
      <c r="D12" s="33" t="s">
        <v>49</v>
      </c>
      <c r="E12" s="32"/>
      <c r="F12" s="32"/>
      <c r="G12" s="32"/>
      <c r="H12" s="32"/>
      <c r="I12" s="32"/>
      <c r="J12" s="24">
        <v>0</v>
      </c>
      <c r="K12" s="32">
        <v>80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6">
        <f t="shared" si="1"/>
        <v>11.428571428571429</v>
      </c>
    </row>
    <row r="13" spans="2:20" x14ac:dyDescent="0.4">
      <c r="B13" s="31">
        <v>5</v>
      </c>
      <c r="C13" s="33" t="s">
        <v>29</v>
      </c>
      <c r="D13" s="33" t="s">
        <v>174</v>
      </c>
      <c r="E13" s="32"/>
      <c r="F13" s="32"/>
      <c r="G13" s="32"/>
      <c r="H13" s="32"/>
      <c r="I13" s="32"/>
      <c r="J13" s="24">
        <v>100</v>
      </c>
      <c r="K13" s="32">
        <v>90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6">
        <f t="shared" si="1"/>
        <v>27.142857142857142</v>
      </c>
    </row>
    <row r="14" spans="2:20" x14ac:dyDescent="0.4">
      <c r="B14" s="31">
        <v>6</v>
      </c>
      <c r="C14" s="33" t="s">
        <v>30</v>
      </c>
      <c r="D14" s="33" t="s">
        <v>175</v>
      </c>
      <c r="E14" s="32"/>
      <c r="F14" s="32"/>
      <c r="G14" s="32"/>
      <c r="H14" s="32"/>
      <c r="I14" s="32"/>
      <c r="J14" s="24">
        <v>100</v>
      </c>
      <c r="K14" s="32">
        <v>90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6">
        <f t="shared" si="1"/>
        <v>27.142857142857142</v>
      </c>
    </row>
    <row r="15" spans="2:20" x14ac:dyDescent="0.4">
      <c r="B15" s="31">
        <v>7</v>
      </c>
      <c r="C15" s="33" t="s">
        <v>31</v>
      </c>
      <c r="D15" s="33" t="s">
        <v>50</v>
      </c>
      <c r="E15" s="32"/>
      <c r="F15" s="32"/>
      <c r="G15" s="32"/>
      <c r="H15" s="32"/>
      <c r="I15" s="32"/>
      <c r="J15" s="24">
        <v>90</v>
      </c>
      <c r="K15" s="32">
        <v>90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6">
        <f t="shared" si="1"/>
        <v>25.714285714285715</v>
      </c>
    </row>
    <row r="16" spans="2:20" x14ac:dyDescent="0.4">
      <c r="B16" s="31">
        <v>8</v>
      </c>
      <c r="C16" s="33" t="s">
        <v>32</v>
      </c>
      <c r="D16" s="33" t="s">
        <v>51</v>
      </c>
      <c r="E16" s="32"/>
      <c r="F16" s="32"/>
      <c r="G16" s="32"/>
      <c r="H16" s="32"/>
      <c r="I16" s="32"/>
      <c r="J16" s="24">
        <v>100</v>
      </c>
      <c r="K16" s="32">
        <v>90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6">
        <f t="shared" si="1"/>
        <v>27.142857142857142</v>
      </c>
    </row>
    <row r="17" spans="2:17" x14ac:dyDescent="0.4">
      <c r="B17" s="31">
        <v>9</v>
      </c>
      <c r="C17" s="33" t="s">
        <v>33</v>
      </c>
      <c r="D17" s="33" t="s">
        <v>176</v>
      </c>
      <c r="E17" s="32"/>
      <c r="F17" s="32"/>
      <c r="G17" s="32"/>
      <c r="H17" s="32"/>
      <c r="I17" s="32"/>
      <c r="J17" s="24">
        <v>90</v>
      </c>
      <c r="K17" s="32">
        <v>70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6">
        <f t="shared" si="1"/>
        <v>22.857142857142858</v>
      </c>
    </row>
    <row r="18" spans="2:17" x14ac:dyDescent="0.4">
      <c r="B18" s="31">
        <v>10</v>
      </c>
      <c r="C18" s="33" t="s">
        <v>34</v>
      </c>
      <c r="D18" s="33" t="s">
        <v>52</v>
      </c>
      <c r="E18" s="32"/>
      <c r="F18" s="32"/>
      <c r="G18" s="32"/>
      <c r="H18" s="32"/>
      <c r="I18" s="32"/>
      <c r="J18" s="24">
        <v>90</v>
      </c>
      <c r="K18" s="32">
        <v>90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6">
        <f t="shared" si="1"/>
        <v>25.714285714285715</v>
      </c>
    </row>
    <row r="19" spans="2:17" x14ac:dyDescent="0.4">
      <c r="B19" s="31">
        <v>11</v>
      </c>
      <c r="C19" s="33" t="s">
        <v>35</v>
      </c>
      <c r="D19" s="33" t="s">
        <v>53</v>
      </c>
      <c r="E19" s="32"/>
      <c r="F19" s="32"/>
      <c r="G19" s="32"/>
      <c r="H19" s="32"/>
      <c r="I19" s="32"/>
      <c r="J19" s="24">
        <v>80</v>
      </c>
      <c r="K19" s="32">
        <v>70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6">
        <f t="shared" si="1"/>
        <v>21.428571428571427</v>
      </c>
    </row>
    <row r="20" spans="2:17" s="33" customFormat="1" x14ac:dyDescent="0.4">
      <c r="B20" s="31">
        <v>12</v>
      </c>
      <c r="C20" s="33" t="s">
        <v>36</v>
      </c>
      <c r="D20" s="33" t="s">
        <v>54</v>
      </c>
      <c r="E20" s="32"/>
      <c r="F20" s="32"/>
      <c r="G20" s="32"/>
      <c r="H20" s="32"/>
      <c r="I20" s="32"/>
      <c r="J20" s="32">
        <v>90</v>
      </c>
      <c r="K20" s="32">
        <v>80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6">
        <f t="shared" si="1"/>
        <v>24.285714285714285</v>
      </c>
    </row>
    <row r="21" spans="2:17" s="33" customFormat="1" x14ac:dyDescent="0.4">
      <c r="B21" s="31">
        <v>13</v>
      </c>
      <c r="C21" s="33" t="s">
        <v>37</v>
      </c>
      <c r="D21" s="33" t="s">
        <v>55</v>
      </c>
      <c r="E21" s="32"/>
      <c r="F21" s="32"/>
      <c r="G21" s="32"/>
      <c r="H21" s="32"/>
      <c r="I21" s="32"/>
      <c r="J21" s="32">
        <v>0</v>
      </c>
      <c r="K21" s="32">
        <v>80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6">
        <f t="shared" si="1"/>
        <v>11.428571428571429</v>
      </c>
    </row>
    <row r="22" spans="2:17" s="33" customFormat="1" x14ac:dyDescent="0.4">
      <c r="B22" s="31">
        <v>14</v>
      </c>
      <c r="C22" s="33" t="s">
        <v>38</v>
      </c>
      <c r="D22" s="33" t="s">
        <v>56</v>
      </c>
      <c r="E22" s="32"/>
      <c r="F22" s="32"/>
      <c r="G22" s="32"/>
      <c r="H22" s="32"/>
      <c r="I22" s="32"/>
      <c r="J22" s="32">
        <v>95</v>
      </c>
      <c r="K22" s="32">
        <v>90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6">
        <f t="shared" si="1"/>
        <v>26.428571428571427</v>
      </c>
    </row>
    <row r="23" spans="2:17" s="33" customFormat="1" x14ac:dyDescent="0.4">
      <c r="B23" s="31">
        <v>15</v>
      </c>
      <c r="C23" s="33" t="s">
        <v>148</v>
      </c>
      <c r="D23" s="33" t="s">
        <v>149</v>
      </c>
      <c r="E23" s="32"/>
      <c r="F23" s="32"/>
      <c r="G23" s="32"/>
      <c r="H23" s="32"/>
      <c r="I23" s="32"/>
      <c r="J23" s="32">
        <v>90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6">
        <f t="shared" si="1"/>
        <v>12.857142857142858</v>
      </c>
    </row>
    <row r="24" spans="2:17" s="33" customFormat="1" x14ac:dyDescent="0.4">
      <c r="B24" s="31">
        <v>16</v>
      </c>
      <c r="C24" s="33" t="s">
        <v>39</v>
      </c>
      <c r="D24" s="33" t="s">
        <v>57</v>
      </c>
      <c r="E24" s="32"/>
      <c r="F24" s="32"/>
      <c r="G24" s="32"/>
      <c r="H24" s="32"/>
      <c r="I24" s="32"/>
      <c r="J24" s="32">
        <v>90</v>
      </c>
      <c r="K24" s="32">
        <v>85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6">
        <f t="shared" si="1"/>
        <v>25</v>
      </c>
    </row>
    <row r="25" spans="2:17" s="33" customFormat="1" x14ac:dyDescent="0.4">
      <c r="B25" s="31">
        <v>17</v>
      </c>
      <c r="C25" s="33" t="s">
        <v>177</v>
      </c>
      <c r="D25" s="33" t="s">
        <v>178</v>
      </c>
      <c r="E25" s="32"/>
      <c r="F25" s="32"/>
      <c r="G25" s="32"/>
      <c r="H25" s="32"/>
      <c r="I25" s="32"/>
      <c r="J25" s="32">
        <v>90</v>
      </c>
      <c r="K25" s="32">
        <v>70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6">
        <f t="shared" si="1"/>
        <v>22.857142857142858</v>
      </c>
    </row>
    <row r="26" spans="2:17" s="33" customFormat="1" x14ac:dyDescent="0.4">
      <c r="B26" s="31">
        <v>18</v>
      </c>
      <c r="C26" s="33" t="s">
        <v>40</v>
      </c>
      <c r="D26" s="33" t="s">
        <v>58</v>
      </c>
      <c r="E26" s="32"/>
      <c r="F26" s="32"/>
      <c r="G26" s="32"/>
      <c r="H26" s="32"/>
      <c r="I26" s="32"/>
      <c r="J26" s="32">
        <v>90</v>
      </c>
      <c r="K26" s="32">
        <v>85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6">
        <f t="shared" si="1"/>
        <v>25</v>
      </c>
    </row>
    <row r="27" spans="2:17" s="33" customFormat="1" x14ac:dyDescent="0.4">
      <c r="B27" s="31">
        <v>19</v>
      </c>
      <c r="C27" s="33" t="s">
        <v>41</v>
      </c>
      <c r="D27" s="33" t="s">
        <v>59</v>
      </c>
      <c r="E27" s="32"/>
      <c r="F27" s="32"/>
      <c r="G27" s="32"/>
      <c r="H27" s="32"/>
      <c r="I27" s="32"/>
      <c r="J27" s="32">
        <v>70</v>
      </c>
      <c r="K27" s="32">
        <v>85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6">
        <f t="shared" si="1"/>
        <v>22.142857142857142</v>
      </c>
    </row>
    <row r="28" spans="2:17" s="33" customFormat="1" x14ac:dyDescent="0.4">
      <c r="B28" s="31">
        <v>20</v>
      </c>
      <c r="C28" s="33" t="s">
        <v>42</v>
      </c>
      <c r="D28" s="33" t="s">
        <v>60</v>
      </c>
      <c r="E28" s="32"/>
      <c r="F28" s="32"/>
      <c r="G28" s="32"/>
      <c r="H28" s="32"/>
      <c r="I28" s="32"/>
      <c r="J28" s="32">
        <v>100</v>
      </c>
      <c r="K28" s="32">
        <v>95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6">
        <f t="shared" si="1"/>
        <v>27.857142857142858</v>
      </c>
    </row>
    <row r="29" spans="2:17" s="33" customFormat="1" x14ac:dyDescent="0.4">
      <c r="B29" s="31">
        <v>21</v>
      </c>
      <c r="C29" s="33" t="s">
        <v>43</v>
      </c>
      <c r="D29" s="33" t="s">
        <v>61</v>
      </c>
      <c r="E29" s="32"/>
      <c r="F29" s="32"/>
      <c r="G29" s="32"/>
      <c r="H29" s="32"/>
      <c r="I29" s="32"/>
      <c r="J29" s="32">
        <v>100</v>
      </c>
      <c r="K29" s="32">
        <v>90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6">
        <f t="shared" si="1"/>
        <v>27.142857142857142</v>
      </c>
    </row>
    <row r="30" spans="2:17" s="33" customFormat="1" x14ac:dyDescent="0.4">
      <c r="B30" s="31">
        <v>22</v>
      </c>
      <c r="C30" s="33" t="s">
        <v>44</v>
      </c>
      <c r="D30" s="33" t="s">
        <v>179</v>
      </c>
      <c r="E30" s="32"/>
      <c r="F30" s="32"/>
      <c r="G30" s="32"/>
      <c r="H30" s="32"/>
      <c r="I30" s="32"/>
      <c r="J30" s="32">
        <v>80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6">
        <f t="shared" si="1"/>
        <v>11.428571428571429</v>
      </c>
    </row>
    <row r="31" spans="2:17" s="33" customFormat="1" x14ac:dyDescent="0.4">
      <c r="B31" s="31">
        <v>23</v>
      </c>
      <c r="C31" s="33" t="s">
        <v>45</v>
      </c>
      <c r="D31" s="33" t="s">
        <v>180</v>
      </c>
      <c r="E31" s="32"/>
      <c r="F31" s="32"/>
      <c r="G31" s="32"/>
      <c r="H31" s="32"/>
      <c r="I31" s="32"/>
      <c r="J31" s="32">
        <v>90</v>
      </c>
      <c r="K31" s="32">
        <v>80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6">
        <f t="shared" si="1"/>
        <v>24.285714285714285</v>
      </c>
    </row>
    <row r="32" spans="2:17" x14ac:dyDescent="0.4">
      <c r="B32" s="31"/>
      <c r="C32" s="12"/>
      <c r="D32" s="32"/>
      <c r="E32" s="32"/>
      <c r="F32" s="32"/>
      <c r="G32" s="32"/>
      <c r="H32" s="32"/>
      <c r="I32" s="32"/>
      <c r="J32" s="2"/>
      <c r="K32" s="2"/>
      <c r="L32" s="2"/>
      <c r="M32" s="2"/>
      <c r="N32" s="2"/>
      <c r="O32" s="2"/>
      <c r="P32" s="2"/>
      <c r="Q32" s="6"/>
    </row>
    <row r="33" spans="3:17" x14ac:dyDescent="0.4">
      <c r="C33" s="48"/>
      <c r="D33" s="48"/>
      <c r="E33" s="22"/>
      <c r="H33" s="49" t="s">
        <v>19</v>
      </c>
      <c r="I33" s="49"/>
      <c r="J33" s="26">
        <f t="shared" ref="J33:P33" si="2">COUNTIF(J9:J32,"&gt;=70")</f>
        <v>21</v>
      </c>
      <c r="K33" s="26">
        <f t="shared" si="2"/>
        <v>21</v>
      </c>
      <c r="L33" s="26">
        <f t="shared" si="2"/>
        <v>0</v>
      </c>
      <c r="M33" s="26">
        <f t="shared" si="2"/>
        <v>0</v>
      </c>
      <c r="N33" s="26">
        <f t="shared" si="2"/>
        <v>0</v>
      </c>
      <c r="O33" s="26">
        <f t="shared" si="2"/>
        <v>0</v>
      </c>
      <c r="P33" s="26">
        <f t="shared" si="2"/>
        <v>0</v>
      </c>
      <c r="Q33" s="17">
        <f>COUNTIF(Q9:Q31,"&gt;=70")</f>
        <v>0</v>
      </c>
    </row>
    <row r="34" spans="3:17" x14ac:dyDescent="0.4">
      <c r="C34" s="48"/>
      <c r="D34" s="48"/>
      <c r="E34" s="11"/>
      <c r="H34" s="50" t="s">
        <v>20</v>
      </c>
      <c r="I34" s="50"/>
      <c r="J34" s="27">
        <f>COUNTIF(J9:J31,"&lt;70")</f>
        <v>2</v>
      </c>
      <c r="K34" s="27">
        <f t="shared" ref="K34:Q34" si="3">COUNTIF(K9:K32,"&lt;70")</f>
        <v>2</v>
      </c>
      <c r="L34" s="27">
        <f t="shared" si="3"/>
        <v>23</v>
      </c>
      <c r="M34" s="27">
        <f t="shared" si="3"/>
        <v>23</v>
      </c>
      <c r="N34" s="27">
        <f t="shared" si="3"/>
        <v>23</v>
      </c>
      <c r="O34" s="27">
        <f t="shared" si="3"/>
        <v>23</v>
      </c>
      <c r="P34" s="27">
        <f t="shared" si="3"/>
        <v>23</v>
      </c>
      <c r="Q34" s="27">
        <f t="shared" si="3"/>
        <v>23</v>
      </c>
    </row>
    <row r="35" spans="3:17" x14ac:dyDescent="0.4">
      <c r="C35" s="48"/>
      <c r="D35" s="48"/>
      <c r="E35" s="48"/>
      <c r="H35" s="50" t="s">
        <v>21</v>
      </c>
      <c r="I35" s="50"/>
      <c r="J35" s="27">
        <f t="shared" ref="J35:Q35" si="4">COUNT(J9:J32)</f>
        <v>23</v>
      </c>
      <c r="K35" s="27">
        <f t="shared" si="4"/>
        <v>23</v>
      </c>
      <c r="L35" s="27">
        <f t="shared" si="4"/>
        <v>23</v>
      </c>
      <c r="M35" s="27">
        <f t="shared" si="4"/>
        <v>23</v>
      </c>
      <c r="N35" s="27">
        <f t="shared" si="4"/>
        <v>23</v>
      </c>
      <c r="O35" s="27">
        <f t="shared" si="4"/>
        <v>23</v>
      </c>
      <c r="P35" s="27">
        <f t="shared" si="4"/>
        <v>23</v>
      </c>
      <c r="Q35" s="27">
        <f t="shared" si="4"/>
        <v>23</v>
      </c>
    </row>
    <row r="36" spans="3:17" x14ac:dyDescent="0.4">
      <c r="C36" s="48"/>
      <c r="D36" s="48"/>
      <c r="E36" s="22"/>
      <c r="F36" s="4"/>
      <c r="H36" s="54" t="s">
        <v>16</v>
      </c>
      <c r="I36" s="54"/>
      <c r="J36" s="15">
        <f>J33/J35</f>
        <v>0.91304347826086951</v>
      </c>
      <c r="K36" s="16">
        <f t="shared" ref="K36:Q36" si="5">K33/K35</f>
        <v>0.91304347826086951</v>
      </c>
      <c r="L36" s="16">
        <f t="shared" si="5"/>
        <v>0</v>
      </c>
      <c r="M36" s="16">
        <f t="shared" si="5"/>
        <v>0</v>
      </c>
      <c r="N36" s="16">
        <f t="shared" si="5"/>
        <v>0</v>
      </c>
      <c r="O36" s="16">
        <f t="shared" si="5"/>
        <v>0</v>
      </c>
      <c r="P36" s="16">
        <f t="shared" si="5"/>
        <v>0</v>
      </c>
      <c r="Q36" s="16">
        <f t="shared" si="5"/>
        <v>0</v>
      </c>
    </row>
    <row r="37" spans="3:17" x14ac:dyDescent="0.4">
      <c r="C37" s="48"/>
      <c r="D37" s="48"/>
      <c r="E37" s="22"/>
      <c r="F37" s="4"/>
      <c r="H37" s="54" t="s">
        <v>17</v>
      </c>
      <c r="I37" s="54"/>
      <c r="J37" s="15">
        <f>J34/J35</f>
        <v>8.6956521739130432E-2</v>
      </c>
      <c r="K37" s="15">
        <f t="shared" ref="K37:Q37" si="6">K34/K35</f>
        <v>8.6956521739130432E-2</v>
      </c>
      <c r="L37" s="16">
        <f t="shared" si="6"/>
        <v>1</v>
      </c>
      <c r="M37" s="16">
        <f t="shared" si="6"/>
        <v>1</v>
      </c>
      <c r="N37" s="16">
        <f t="shared" si="6"/>
        <v>1</v>
      </c>
      <c r="O37" s="16">
        <f t="shared" si="6"/>
        <v>1</v>
      </c>
      <c r="P37" s="16">
        <f t="shared" si="6"/>
        <v>1</v>
      </c>
      <c r="Q37" s="16">
        <f t="shared" si="6"/>
        <v>1</v>
      </c>
    </row>
    <row r="38" spans="3:17" x14ac:dyDescent="0.4">
      <c r="C38" s="48"/>
      <c r="D38" s="48"/>
      <c r="E38" s="11"/>
      <c r="F38" s="4"/>
    </row>
    <row r="39" spans="3:17" x14ac:dyDescent="0.4">
      <c r="C39" s="22"/>
      <c r="D39" s="22"/>
      <c r="E39" s="11"/>
      <c r="F39" s="4"/>
    </row>
    <row r="40" spans="3:17" x14ac:dyDescent="0.4">
      <c r="J40" s="52"/>
      <c r="K40" s="52"/>
      <c r="L40" s="52"/>
      <c r="M40" s="52"/>
      <c r="N40" s="52"/>
      <c r="O40" s="52"/>
      <c r="P40" s="52"/>
    </row>
    <row r="41" spans="3:17" x14ac:dyDescent="0.4">
      <c r="J41" s="53" t="s">
        <v>18</v>
      </c>
      <c r="K41" s="53"/>
      <c r="L41" s="53"/>
      <c r="M41" s="53"/>
      <c r="N41" s="53"/>
      <c r="O41" s="53"/>
      <c r="P41" s="53"/>
    </row>
  </sheetData>
  <mergeCells count="22"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6:G6"/>
    <mergeCell ref="I6:J6"/>
    <mergeCell ref="K6:P6"/>
    <mergeCell ref="D8:I8"/>
    <mergeCell ref="C33:D33"/>
    <mergeCell ref="H33:I33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210 DES.SUST</vt:lpstr>
      <vt:lpstr>410 ARQ. DE COMP.</vt:lpstr>
      <vt:lpstr>607 SIST.INFORM. MERCADO.</vt:lpstr>
      <vt:lpstr>610 CALIDAD SIST. INFORM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2024-04-19T18:44:02Z</dcterms:modified>
</cp:coreProperties>
</file>