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portafolio evidencias febjun 2024\"/>
    </mc:Choice>
  </mc:AlternateContent>
  <xr:revisionPtr revIDLastSave="0" documentId="13_ncr:1_{5FC5B836-51EA-45B2-A0C5-173F68EAD1ED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'2'!#REF!</definedName>
    <definedName name="_xlnm.Print_Area" localSheetId="2">'3'!$A$1:$N$24</definedName>
    <definedName name="_xlnm.Print_Area" localSheetId="3">'4'!$A$1:$N$1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4" l="1"/>
  <c r="K28" i="24"/>
  <c r="G28" i="24"/>
  <c r="F28" i="24"/>
  <c r="E27" i="24"/>
  <c r="L27" i="24" s="1"/>
  <c r="D27" i="24"/>
  <c r="C27" i="24"/>
  <c r="A27" i="24"/>
  <c r="L26" i="24"/>
  <c r="E26" i="24"/>
  <c r="I26" i="24" s="1"/>
  <c r="J26" i="24" s="1"/>
  <c r="D26" i="24"/>
  <c r="C26" i="24"/>
  <c r="A26" i="24"/>
  <c r="N24" i="24"/>
  <c r="L24" i="24"/>
  <c r="N23" i="24"/>
  <c r="L23" i="24"/>
  <c r="N22" i="24"/>
  <c r="L22" i="24"/>
  <c r="N21" i="24"/>
  <c r="L21" i="24"/>
  <c r="N20" i="24"/>
  <c r="L20" i="24"/>
  <c r="N19" i="24"/>
  <c r="L19" i="24"/>
  <c r="N18" i="24"/>
  <c r="L18" i="24"/>
  <c r="N17" i="24"/>
  <c r="L17" i="24"/>
  <c r="N16" i="24"/>
  <c r="L16" i="24"/>
  <c r="N15" i="24"/>
  <c r="L15" i="24"/>
  <c r="N14" i="24"/>
  <c r="N28" i="24" s="1"/>
  <c r="L14" i="24"/>
  <c r="J18" i="25"/>
  <c r="F18" i="25"/>
  <c r="E18" i="25"/>
  <c r="N17" i="25"/>
  <c r="L17" i="25"/>
  <c r="J17" i="25"/>
  <c r="H17" i="25"/>
  <c r="N16" i="25"/>
  <c r="L16" i="25"/>
  <c r="J16" i="25"/>
  <c r="H16" i="25"/>
  <c r="N15" i="25"/>
  <c r="L15" i="25"/>
  <c r="J15" i="25"/>
  <c r="H15" i="25"/>
  <c r="N14" i="25"/>
  <c r="L14" i="25"/>
  <c r="H14" i="25"/>
  <c r="N24" i="23"/>
  <c r="N23" i="23"/>
  <c r="N22" i="23"/>
  <c r="N21" i="23"/>
  <c r="N20" i="23"/>
  <c r="N19" i="23"/>
  <c r="N18" i="23"/>
  <c r="N17" i="23"/>
  <c r="N16" i="23"/>
  <c r="N15" i="23"/>
  <c r="N14" i="23"/>
  <c r="L23" i="23"/>
  <c r="L24" i="23"/>
  <c r="L14" i="23"/>
  <c r="L15" i="23"/>
  <c r="L16" i="23"/>
  <c r="L17" i="23"/>
  <c r="L18" i="23"/>
  <c r="L19" i="23"/>
  <c r="L20" i="23"/>
  <c r="L21" i="23"/>
  <c r="H26" i="24" l="1"/>
  <c r="H27" i="24"/>
  <c r="E28" i="24"/>
  <c r="I27" i="24"/>
  <c r="J27" i="24" s="1"/>
  <c r="L22" i="23"/>
  <c r="M28" i="23"/>
  <c r="K28" i="23"/>
  <c r="G28" i="23"/>
  <c r="F28" i="23"/>
  <c r="E27" i="23"/>
  <c r="H27" i="23" s="1"/>
  <c r="D27" i="23"/>
  <c r="C27" i="23"/>
  <c r="A27" i="23"/>
  <c r="E26" i="23"/>
  <c r="E28" i="23" s="1"/>
  <c r="D26" i="23"/>
  <c r="C26" i="23"/>
  <c r="A26" i="23"/>
  <c r="N28" i="23"/>
  <c r="N15" i="22"/>
  <c r="M28" i="22"/>
  <c r="K28" i="22"/>
  <c r="G28" i="22"/>
  <c r="F28" i="22"/>
  <c r="I27" i="22"/>
  <c r="J27" i="22" s="1"/>
  <c r="E27" i="22"/>
  <c r="H27" i="22" s="1"/>
  <c r="D27" i="22"/>
  <c r="C27" i="22"/>
  <c r="A27" i="22"/>
  <c r="I26" i="22"/>
  <c r="J26" i="22" s="1"/>
  <c r="E26" i="22"/>
  <c r="E28" i="22" s="1"/>
  <c r="D26" i="22"/>
  <c r="C26" i="22"/>
  <c r="A26" i="22"/>
  <c r="N17" i="22"/>
  <c r="L17" i="22"/>
  <c r="L15" i="22"/>
  <c r="N14" i="22"/>
  <c r="N28" i="22" s="1"/>
  <c r="L14" i="22"/>
  <c r="N15" i="10"/>
  <c r="N14" i="10"/>
  <c r="M28" i="10"/>
  <c r="K28" i="10"/>
  <c r="L28" i="10" s="1"/>
  <c r="G28" i="10"/>
  <c r="F28" i="10"/>
  <c r="E28" i="10"/>
  <c r="I28" i="10" s="1"/>
  <c r="J28" i="10" s="1"/>
  <c r="I27" i="10"/>
  <c r="J27" i="10" s="1"/>
  <c r="H27" i="10"/>
  <c r="E27" i="10"/>
  <c r="L27" i="10" s="1"/>
  <c r="D27" i="10"/>
  <c r="C27" i="10"/>
  <c r="A27" i="10"/>
  <c r="I26" i="10"/>
  <c r="J26" i="10" s="1"/>
  <c r="H26" i="10"/>
  <c r="E26" i="10"/>
  <c r="L26" i="10" s="1"/>
  <c r="D26" i="10"/>
  <c r="C26" i="10"/>
  <c r="A26" i="10"/>
  <c r="N17" i="10"/>
  <c r="L17" i="10"/>
  <c r="N16" i="10"/>
  <c r="L16" i="10"/>
  <c r="L15" i="10"/>
  <c r="N28" i="10"/>
  <c r="L14" i="10"/>
  <c r="L28" i="24" l="1"/>
  <c r="I28" i="24"/>
  <c r="J28" i="24" s="1"/>
  <c r="H28" i="24"/>
  <c r="I28" i="23"/>
  <c r="J28" i="23" s="1"/>
  <c r="H28" i="23"/>
  <c r="L28" i="23"/>
  <c r="L27" i="23"/>
  <c r="I26" i="23"/>
  <c r="J26" i="23" s="1"/>
  <c r="I27" i="23"/>
  <c r="J27" i="23" s="1"/>
  <c r="L26" i="23"/>
  <c r="H26" i="23"/>
  <c r="I28" i="22"/>
  <c r="J28" i="22" s="1"/>
  <c r="L28" i="22"/>
  <c r="H28" i="22"/>
  <c r="L26" i="22"/>
  <c r="L27" i="22"/>
  <c r="H26" i="22"/>
  <c r="H28" i="10"/>
  <c r="N18" i="25"/>
  <c r="M18" i="25"/>
  <c r="K18" i="25"/>
  <c r="G18" i="25"/>
  <c r="I18" i="25" l="1"/>
  <c r="L18" i="25"/>
  <c r="H18" i="25"/>
  <c r="B37" i="24"/>
  <c r="B10" i="24"/>
  <c r="B37" i="23"/>
  <c r="B10" i="23"/>
  <c r="B27" i="25"/>
  <c r="B10" i="25"/>
  <c r="B37" i="22"/>
  <c r="B10" i="22"/>
  <c r="H8" i="25"/>
  <c r="H8" i="24"/>
  <c r="H8" i="22"/>
  <c r="H8" i="10"/>
  <c r="H8" i="23"/>
  <c r="B10" i="10"/>
  <c r="B3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1AFBC3CE-DF53-461C-954E-19C6BB8F119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BDD0A221-F54E-45EB-B123-7893F156079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39404A94-729E-48C0-A8D5-5A0D2106C3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<sst xmlns="http://schemas.openxmlformats.org/spreadsheetml/2006/main" count="325" uniqueCount="53">
  <si>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</si>
  <si>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</si>
  <si>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</si>
  <si>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</si>
  <si>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</si>
  <si>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</si>
  <si>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</si>
  <si>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</si>
  <si>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</si>
  <si>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</si>
  <si>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</si>
  <si>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</si>
  <si>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</si>
  <si>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</si>
  <si>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</si>
  <si>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</si>
  <si>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</si>
  <si>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</si>
  <si>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</si>
  <si>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</si>
  <si>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</si>
  <si>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</si>
  <si>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</si>
  <si>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</si>
  <si>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</si>
  <si>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</si>
  <si>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</si>
  <si>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</si>
  <si>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</si>
  <si>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</si>
  <si>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</si>
  <si>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</si>
  <si>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DESARROLLO SUSTENTABLE</t>
  </si>
  <si>
    <t>ARQUITECTURA DE COMPUTADORAS</t>
  </si>
  <si>
    <t>SISTEMAS DE INFORMACION DE MERCADOTECNIA</t>
  </si>
  <si>
    <t>CALIDAD DE SISTEMAS DE  INFORMACION</t>
  </si>
  <si>
    <t>210-A</t>
  </si>
  <si>
    <t>410-A</t>
  </si>
  <si>
    <t>607-B</t>
  </si>
  <si>
    <t>610-A</t>
  </si>
  <si>
    <t>IGE</t>
  </si>
  <si>
    <t>.</t>
  </si>
  <si>
    <t>S/E</t>
  </si>
  <si>
    <t xml:space="preserve"> - </t>
  </si>
  <si>
    <t>ISC. MARCOS  CAGAL ORTIZ</t>
  </si>
  <si>
    <t>Ii</t>
  </si>
  <si>
    <t>FEBRERO . JUNIO 2024</t>
  </si>
  <si>
    <t>iii</t>
  </si>
  <si>
    <t>iv</t>
  </si>
  <si>
    <t>v</t>
  </si>
  <si>
    <t>III</t>
  </si>
  <si>
    <t>IV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</si>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</sst>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9A4A70A6-E520-4098-BCC4-2E028466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85407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AB920E-05FF-410E-8B26-C0B77AF1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31CF244-B168-4A80-B382-9DCF09CE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5</xdr:row>
      <xdr:rowOff>65737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id="{4FF27ABF-AB27-4F7E-B95E-962586BA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48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5</xdr:row>
      <xdr:rowOff>74521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0CCC3E8-259B-4109-B675-446A4CCEB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14390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5</xdr:row>
      <xdr:rowOff>65737</xdr:rowOff>
    </xdr:to>
    <xdr:pic>
      <xdr:nvPicPr>
        <xdr:cNvPr id="10" name="Imagen 9" descr="Inicio - TecNM Celaya">
          <a:extLst>
            <a:ext uri="{FF2B5EF4-FFF2-40B4-BE49-F238E27FC236}">
              <a16:creationId xmlns:a16="http://schemas.microsoft.com/office/drawing/2014/main" id="{B97D2B90-F815-4568-8400-A55119C6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48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6</xdr:row>
      <xdr:rowOff>54851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74E1435A-25BC-4EA4-B6CB-93E3BBA0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63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649621</xdr:colOff>
      <xdr:row>6</xdr:row>
      <xdr:rowOff>63635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72C868-7D6B-4116-A432-09EAC952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299" y="56031"/>
          <a:ext cx="1376722" cy="15860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6</xdr:row>
      <xdr:rowOff>54851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6853BDC6-58E5-451E-8140-C308A72E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63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B6" zoomScale="132" zoomScaleNormal="85" zoomScaleSheetLayoutView="100" workbookViewId="0">
      <selection activeCell="L9" sqref="L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3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3">
      <c r="A6" s="47" t="s">
        <v>30</v>
      </c>
      <c r="B6" s="47"/>
      <c r="C6" s="47"/>
      <c r="D6" s="47"/>
      <c r="E6" s="48" t="s">
        <v>28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4.6" x14ac:dyDescent="0.4">
      <c r="A8" s="26" t="s">
        <v>2</v>
      </c>
      <c r="B8" s="51">
        <v>1</v>
      </c>
      <c r="C8" s="51"/>
      <c r="D8" s="12" t="s">
        <v>3</v>
      </c>
      <c r="E8" s="24">
        <v>4</v>
      </c>
      <c r="F8"/>
      <c r="G8" s="26" t="s">
        <v>4</v>
      </c>
      <c r="H8" s="24">
        <f ca="1">'1'!H8</f>
        <v>4</v>
      </c>
      <c r="I8" s="50" t="s">
        <v>5</v>
      </c>
      <c r="J8" s="50"/>
      <c r="K8" s="50"/>
      <c r="L8" s="51" t="s">
        <v>46</v>
      </c>
      <c r="M8" s="51"/>
      <c r="N8" s="51"/>
    </row>
    <row r="10" spans="1:14" x14ac:dyDescent="0.3">
      <c r="A10" s="26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22"/>
      <c r="C11" s="22"/>
      <c r="D11" s="1" t="s">
        <v>10</v>
      </c>
      <c r="E11" s="22"/>
      <c r="F11" s="22"/>
      <c r="G11" s="22"/>
      <c r="H11" s="22"/>
      <c r="I11" s="22"/>
      <c r="J11" s="22"/>
      <c r="K11" s="22"/>
    </row>
    <row r="12" spans="1:14" x14ac:dyDescent="0.3">
      <c r="A12" s="52" t="s">
        <v>7</v>
      </c>
      <c r="B12" s="54" t="s">
        <v>8</v>
      </c>
      <c r="C12" s="54" t="s">
        <v>9</v>
      </c>
      <c r="D12" s="56" t="s">
        <v>10</v>
      </c>
      <c r="E12" s="56" t="s">
        <v>11</v>
      </c>
      <c r="F12" s="56" t="s">
        <v>12</v>
      </c>
      <c r="G12" s="56"/>
      <c r="H12" s="56" t="s">
        <v>13</v>
      </c>
      <c r="I12" s="56" t="s">
        <v>14</v>
      </c>
      <c r="J12" s="56" t="s">
        <v>15</v>
      </c>
      <c r="K12" s="56" t="s">
        <v>16</v>
      </c>
      <c r="L12" s="56" t="s">
        <v>17</v>
      </c>
      <c r="M12" s="56" t="s">
        <v>18</v>
      </c>
      <c r="N12" s="58" t="s">
        <v>19</v>
      </c>
    </row>
    <row r="13" spans="1:14" x14ac:dyDescent="0.3">
      <c r="A13" s="53"/>
      <c r="B13" s="55"/>
      <c r="C13" s="55"/>
      <c r="D13" s="57"/>
      <c r="E13" s="57"/>
      <c r="F13" s="25" t="s">
        <v>20</v>
      </c>
      <c r="G13" s="25" t="s">
        <v>21</v>
      </c>
      <c r="H13" s="57"/>
      <c r="I13" s="57"/>
      <c r="J13" s="57"/>
      <c r="K13" s="57"/>
      <c r="L13" s="57"/>
      <c r="M13" s="57"/>
      <c r="N13" s="59"/>
    </row>
    <row r="14" spans="1:14" s="9" customFormat="1" x14ac:dyDescent="0.3">
      <c r="A14" s="21" t="s">
        <v>32</v>
      </c>
      <c r="B14" s="7" t="s">
        <v>19</v>
      </c>
      <c r="C14" s="7" t="s">
        <v>36</v>
      </c>
      <c r="D14" s="7" t="s">
        <v>29</v>
      </c>
      <c r="E14" s="7">
        <v>29</v>
      </c>
      <c r="F14" s="7">
        <v>27</v>
      </c>
      <c r="G14" s="19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0">
        <v>90</v>
      </c>
      <c r="N14" s="13">
        <f>24/29</f>
        <v>0.82758620689655171</v>
      </c>
    </row>
    <row r="15" spans="1:14" s="9" customFormat="1" x14ac:dyDescent="0.3">
      <c r="A15" s="21" t="s">
        <v>33</v>
      </c>
      <c r="B15" s="7" t="s">
        <v>19</v>
      </c>
      <c r="C15" s="7" t="s">
        <v>37</v>
      </c>
      <c r="D15" s="7" t="s">
        <v>29</v>
      </c>
      <c r="E15" s="7">
        <v>23</v>
      </c>
      <c r="F15" s="7">
        <v>22</v>
      </c>
      <c r="G15" s="7" t="s">
        <v>41</v>
      </c>
      <c r="H15" s="8"/>
      <c r="I15" s="7">
        <v>1</v>
      </c>
      <c r="J15" s="8"/>
      <c r="K15" s="7">
        <v>0</v>
      </c>
      <c r="L15" s="8">
        <f t="shared" si="0"/>
        <v>0</v>
      </c>
      <c r="M15" s="20">
        <v>95</v>
      </c>
      <c r="N15" s="13">
        <f>21/23</f>
        <v>0.91304347826086951</v>
      </c>
    </row>
    <row r="16" spans="1:14" s="9" customFormat="1" ht="24.9" x14ac:dyDescent="0.3">
      <c r="A16" s="21" t="s">
        <v>34</v>
      </c>
      <c r="B16" s="7" t="s">
        <v>19</v>
      </c>
      <c r="C16" s="7" t="s">
        <v>38</v>
      </c>
      <c r="D16" s="7" t="s">
        <v>40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0">
        <v>94</v>
      </c>
      <c r="N16" s="13">
        <f>16/17</f>
        <v>0.94117647058823528</v>
      </c>
    </row>
    <row r="17" spans="1:14" s="9" customFormat="1" x14ac:dyDescent="0.3">
      <c r="A17" s="21" t="s">
        <v>35</v>
      </c>
      <c r="B17" s="7" t="s">
        <v>19</v>
      </c>
      <c r="C17" s="7" t="s">
        <v>39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7">
        <v>83</v>
      </c>
      <c r="N17" s="13">
        <f>18/23</f>
        <v>0.78260869565217395</v>
      </c>
    </row>
    <row r="18" spans="1:14" s="9" customFormat="1" x14ac:dyDescent="0.3">
      <c r="A18" s="21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90.5</v>
      </c>
      <c r="N28" s="17">
        <f>AVERAGE(N14:N27)</f>
        <v>0.86610371284945753</v>
      </c>
    </row>
    <row r="30" spans="1:14" ht="120" customHeight="1" x14ac:dyDescent="0.3">
      <c r="A30" s="62" t="s">
        <v>24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3">
      <c r="A32" s="10"/>
    </row>
    <row r="33" spans="1:10" x14ac:dyDescent="0.3">
      <c r="B33" s="63" t="s">
        <v>25</v>
      </c>
      <c r="C33" s="63"/>
      <c r="D33" s="63"/>
      <c r="G33" s="46" t="s">
        <v>26</v>
      </c>
      <c r="H33" s="46"/>
      <c r="I33" s="46"/>
      <c r="J33" s="46"/>
    </row>
    <row r="34" spans="1:10" ht="62.25" customHeight="1" x14ac:dyDescent="0.3">
      <c r="B34" s="64"/>
      <c r="C34" s="64"/>
      <c r="D34" s="64"/>
      <c r="G34" s="51"/>
      <c r="H34" s="51"/>
      <c r="I34" s="51"/>
      <c r="J34" s="51"/>
    </row>
    <row r="35" spans="1:10" hidden="1" x14ac:dyDescent="0.3">
      <c r="A35" s="60" t="e">
        <v>#REF!</v>
      </c>
      <c r="B35" s="60"/>
      <c r="C35" s="22"/>
      <c r="E35" s="60"/>
      <c r="F35" s="60"/>
      <c r="G35" s="60"/>
      <c r="H35" s="60"/>
    </row>
    <row r="36" spans="1:10" hidden="1" x14ac:dyDescent="0.3"/>
    <row r="37" spans="1:10" ht="45" customHeight="1" x14ac:dyDescent="0.3">
      <c r="B37" s="61" t="str">
        <f ca="1">B10</f>
        <v>L.I. SERGIO PELAYO VAQUERO</v>
      </c>
      <c r="C37" s="61"/>
      <c r="D37" s="61"/>
      <c r="E37" s="11"/>
      <c r="F37" s="11"/>
      <c r="G37" s="61" t="s">
        <v>44</v>
      </c>
      <c r="H37" s="61"/>
      <c r="I37" s="61"/>
      <c r="J37" s="61"/>
    </row>
  </sheetData>
  <mergeCells count="31">
    <mergeCell ref="C12:C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165" zoomScaleNormal="85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3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3">
      <c r="A6" s="47" t="s">
        <v>30</v>
      </c>
      <c r="B6" s="47"/>
      <c r="C6" s="47"/>
      <c r="D6" s="47"/>
      <c r="E6" s="48" t="s">
        <v>28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14.6" x14ac:dyDescent="0.4">
      <c r="A8" s="32" t="s">
        <v>2</v>
      </c>
      <c r="B8" s="51">
        <v>2</v>
      </c>
      <c r="C8" s="51"/>
      <c r="D8" s="12" t="s">
        <v>3</v>
      </c>
      <c r="E8" s="30">
        <v>4</v>
      </c>
      <c r="F8"/>
      <c r="G8" s="32" t="s">
        <v>4</v>
      </c>
      <c r="H8" s="30">
        <f ca="1">'1'!H8</f>
        <v>4</v>
      </c>
      <c r="I8" s="50" t="s">
        <v>5</v>
      </c>
      <c r="J8" s="50"/>
      <c r="K8" s="50"/>
      <c r="L8" s="51" t="s">
        <v>46</v>
      </c>
      <c r="M8" s="51"/>
      <c r="N8" s="51"/>
    </row>
    <row r="10" spans="1:14" x14ac:dyDescent="0.3">
      <c r="A10" s="32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28"/>
      <c r="C11" s="28"/>
      <c r="D11" s="1" t="s">
        <v>10</v>
      </c>
      <c r="E11" s="28"/>
      <c r="F11" s="28"/>
      <c r="G11" s="28"/>
      <c r="H11" s="28"/>
      <c r="I11" s="28"/>
      <c r="J11" s="28"/>
      <c r="K11" s="28"/>
    </row>
    <row r="12" spans="1:14" x14ac:dyDescent="0.3">
      <c r="A12" s="52" t="s">
        <v>7</v>
      </c>
      <c r="B12" s="54" t="s">
        <v>8</v>
      </c>
      <c r="C12" s="54" t="s">
        <v>9</v>
      </c>
      <c r="D12" s="56" t="s">
        <v>10</v>
      </c>
      <c r="E12" s="56" t="s">
        <v>11</v>
      </c>
      <c r="F12" s="56" t="s">
        <v>12</v>
      </c>
      <c r="G12" s="56"/>
      <c r="H12" s="56" t="s">
        <v>13</v>
      </c>
      <c r="I12" s="56" t="s">
        <v>14</v>
      </c>
      <c r="J12" s="56" t="s">
        <v>15</v>
      </c>
      <c r="K12" s="56" t="s">
        <v>16</v>
      </c>
      <c r="L12" s="56" t="s">
        <v>17</v>
      </c>
      <c r="M12" s="56" t="s">
        <v>18</v>
      </c>
      <c r="N12" s="58" t="s">
        <v>19</v>
      </c>
    </row>
    <row r="13" spans="1:14" x14ac:dyDescent="0.3">
      <c r="A13" s="53"/>
      <c r="B13" s="55"/>
      <c r="C13" s="55"/>
      <c r="D13" s="57"/>
      <c r="E13" s="57"/>
      <c r="F13" s="31" t="s">
        <v>20</v>
      </c>
      <c r="G13" s="31" t="s">
        <v>21</v>
      </c>
      <c r="H13" s="57"/>
      <c r="I13" s="57"/>
      <c r="J13" s="57"/>
      <c r="K13" s="57"/>
      <c r="L13" s="57"/>
      <c r="M13" s="57"/>
      <c r="N13" s="59"/>
    </row>
    <row r="14" spans="1:14" s="9" customFormat="1" x14ac:dyDescent="0.3">
      <c r="A14" s="21" t="s">
        <v>32</v>
      </c>
      <c r="B14" s="7" t="s">
        <v>45</v>
      </c>
      <c r="C14" s="7" t="s">
        <v>36</v>
      </c>
      <c r="D14" s="7" t="s">
        <v>29</v>
      </c>
      <c r="E14" s="7">
        <v>29</v>
      </c>
      <c r="F14" s="7">
        <v>26</v>
      </c>
      <c r="G14" s="19" t="s">
        <v>23</v>
      </c>
      <c r="H14" s="8" t="s">
        <v>23</v>
      </c>
      <c r="I14" s="7">
        <v>3</v>
      </c>
      <c r="J14" s="8"/>
      <c r="K14" s="7">
        <v>0</v>
      </c>
      <c r="L14" s="8">
        <f t="shared" ref="L14:L28" si="0">K14/E14</f>
        <v>0</v>
      </c>
      <c r="M14" s="20">
        <v>76</v>
      </c>
      <c r="N14" s="13">
        <f>24/29</f>
        <v>0.82758620689655171</v>
      </c>
    </row>
    <row r="15" spans="1:14" s="9" customFormat="1" x14ac:dyDescent="0.3">
      <c r="A15" s="21" t="s">
        <v>33</v>
      </c>
      <c r="B15" s="7" t="s">
        <v>45</v>
      </c>
      <c r="C15" s="7" t="s">
        <v>37</v>
      </c>
      <c r="D15" s="7" t="s">
        <v>29</v>
      </c>
      <c r="E15" s="7">
        <v>23</v>
      </c>
      <c r="F15" s="7">
        <v>20</v>
      </c>
      <c r="G15" s="7" t="s">
        <v>41</v>
      </c>
      <c r="H15" s="8"/>
      <c r="I15" s="7">
        <v>3</v>
      </c>
      <c r="J15" s="8"/>
      <c r="K15" s="7">
        <v>0</v>
      </c>
      <c r="L15" s="8">
        <f t="shared" si="0"/>
        <v>0</v>
      </c>
      <c r="M15" s="20">
        <v>82</v>
      </c>
      <c r="N15" s="13">
        <f>17/23</f>
        <v>0.73913043478260865</v>
      </c>
    </row>
    <row r="16" spans="1:14" s="9" customFormat="1" ht="24.9" x14ac:dyDescent="0.3">
      <c r="A16" s="21" t="s">
        <v>34</v>
      </c>
      <c r="B16" s="7" t="s">
        <v>42</v>
      </c>
      <c r="C16" s="7" t="s">
        <v>38</v>
      </c>
      <c r="D16" s="7" t="s">
        <v>40</v>
      </c>
      <c r="E16" s="7">
        <v>17</v>
      </c>
      <c r="F16" s="7" t="s">
        <v>43</v>
      </c>
      <c r="G16" s="7"/>
      <c r="H16" s="8"/>
      <c r="I16" s="7" t="s">
        <v>43</v>
      </c>
      <c r="J16" s="8"/>
      <c r="K16" s="7" t="s">
        <v>43</v>
      </c>
      <c r="L16" s="7" t="s">
        <v>43</v>
      </c>
      <c r="M16" s="7" t="s">
        <v>43</v>
      </c>
      <c r="N16" s="7" t="s">
        <v>43</v>
      </c>
    </row>
    <row r="17" spans="1:14" s="9" customFormat="1" x14ac:dyDescent="0.3">
      <c r="A17" s="21" t="s">
        <v>35</v>
      </c>
      <c r="B17" s="7" t="s">
        <v>45</v>
      </c>
      <c r="C17" s="7" t="s">
        <v>39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7">
        <v>77</v>
      </c>
      <c r="N17" s="13">
        <f>18/23</f>
        <v>0.78260869565217395</v>
      </c>
    </row>
    <row r="18" spans="1:14" s="9" customFormat="1" x14ac:dyDescent="0.3">
      <c r="A18" s="21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67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78.333333333333329</v>
      </c>
      <c r="N28" s="17">
        <f>AVERAGE(N14:N27)</f>
        <v>0.78310844577711147</v>
      </c>
    </row>
    <row r="30" spans="1:14" ht="120" customHeight="1" x14ac:dyDescent="0.3">
      <c r="A30" s="62" t="s">
        <v>24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3">
      <c r="A32" s="10"/>
    </row>
    <row r="33" spans="1:10" x14ac:dyDescent="0.3">
      <c r="B33" s="63" t="s">
        <v>25</v>
      </c>
      <c r="C33" s="63"/>
      <c r="D33" s="63"/>
      <c r="G33" s="46" t="s">
        <v>26</v>
      </c>
      <c r="H33" s="46"/>
      <c r="I33" s="46"/>
      <c r="J33" s="46"/>
    </row>
    <row r="34" spans="1:10" ht="62.25" customHeight="1" x14ac:dyDescent="0.3">
      <c r="B34" s="64"/>
      <c r="C34" s="64"/>
      <c r="D34" s="64"/>
      <c r="G34" s="51"/>
      <c r="H34" s="51"/>
      <c r="I34" s="51"/>
      <c r="J34" s="51"/>
    </row>
    <row r="35" spans="1:10" hidden="1" x14ac:dyDescent="0.3">
      <c r="A35" s="60" t="e">
        <v>#REF!</v>
      </c>
      <c r="B35" s="60"/>
      <c r="C35" s="28"/>
      <c r="E35" s="60"/>
      <c r="F35" s="60"/>
      <c r="G35" s="60"/>
      <c r="H35" s="60"/>
    </row>
    <row r="36" spans="1:10" hidden="1" x14ac:dyDescent="0.3"/>
    <row r="37" spans="1:10" ht="45" customHeight="1" x14ac:dyDescent="0.3">
      <c r="B37" s="61" t="str">
        <f ca="1">B10</f>
        <v>L.I. SERGIO PELAYO VAQUERO</v>
      </c>
      <c r="C37" s="61"/>
      <c r="D37" s="61"/>
      <c r="E37" s="11"/>
      <c r="F37" s="11"/>
      <c r="G37" s="61" t="s">
        <v>31</v>
      </c>
      <c r="H37" s="61"/>
      <c r="I37" s="61"/>
      <c r="J37" s="61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view="pageLayout" topLeftCell="D7" zoomScale="133" zoomScaleNormal="85" zoomScaleSheetLayoutView="100" zoomScalePageLayoutView="133" workbookViewId="0">
      <selection activeCell="D7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33"/>
      <c r="B2" s="33"/>
      <c r="C2" s="33"/>
      <c r="E2" s="33"/>
      <c r="F2" s="33"/>
      <c r="G2" s="33"/>
      <c r="H2" s="33"/>
      <c r="I2" s="33"/>
      <c r="J2" s="33"/>
      <c r="K2" s="33"/>
    </row>
    <row r="3" spans="1:14" x14ac:dyDescent="0.3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3">
      <c r="A6" s="47" t="s">
        <v>30</v>
      </c>
      <c r="B6" s="47"/>
      <c r="C6" s="47"/>
      <c r="D6" s="47"/>
      <c r="E6" s="48" t="s">
        <v>28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ht="14.6" x14ac:dyDescent="0.4">
      <c r="A8" s="34" t="s">
        <v>2</v>
      </c>
      <c r="B8" s="51">
        <v>3</v>
      </c>
      <c r="C8" s="51"/>
      <c r="D8" s="12" t="s">
        <v>3</v>
      </c>
      <c r="E8" s="35">
        <v>4</v>
      </c>
      <c r="F8"/>
      <c r="G8" s="34" t="s">
        <v>4</v>
      </c>
      <c r="H8" s="35">
        <f ca="1">'1'!H8</f>
        <v>4</v>
      </c>
      <c r="I8" s="50" t="s">
        <v>5</v>
      </c>
      <c r="J8" s="50"/>
      <c r="K8" s="50"/>
      <c r="L8" s="51" t="s">
        <v>46</v>
      </c>
      <c r="M8" s="51"/>
      <c r="N8" s="51"/>
    </row>
    <row r="10" spans="1:14" x14ac:dyDescent="0.3">
      <c r="A10" s="34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37"/>
      <c r="C11" s="37"/>
      <c r="D11" s="1" t="s">
        <v>10</v>
      </c>
      <c r="E11" s="37"/>
      <c r="F11" s="37"/>
      <c r="G11" s="37"/>
      <c r="H11" s="37"/>
      <c r="I11" s="37"/>
      <c r="J11" s="37"/>
      <c r="K11" s="37"/>
    </row>
    <row r="12" spans="1:14" x14ac:dyDescent="0.3">
      <c r="A12" s="52" t="s">
        <v>7</v>
      </c>
      <c r="B12" s="54" t="s">
        <v>8</v>
      </c>
      <c r="C12" s="54" t="s">
        <v>9</v>
      </c>
      <c r="D12" s="56" t="s">
        <v>10</v>
      </c>
      <c r="E12" s="56" t="s">
        <v>11</v>
      </c>
      <c r="F12" s="56" t="s">
        <v>12</v>
      </c>
      <c r="G12" s="56"/>
      <c r="H12" s="56" t="s">
        <v>13</v>
      </c>
      <c r="I12" s="56" t="s">
        <v>14</v>
      </c>
      <c r="J12" s="56" t="s">
        <v>15</v>
      </c>
      <c r="K12" s="56" t="s">
        <v>16</v>
      </c>
      <c r="L12" s="56" t="s">
        <v>17</v>
      </c>
      <c r="M12" s="56" t="s">
        <v>18</v>
      </c>
      <c r="N12" s="58" t="s">
        <v>19</v>
      </c>
    </row>
    <row r="13" spans="1:14" x14ac:dyDescent="0.3">
      <c r="A13" s="53"/>
      <c r="B13" s="55"/>
      <c r="C13" s="55"/>
      <c r="D13" s="57"/>
      <c r="E13" s="57"/>
      <c r="F13" s="36" t="s">
        <v>20</v>
      </c>
      <c r="G13" s="36" t="s">
        <v>21</v>
      </c>
      <c r="H13" s="57"/>
      <c r="I13" s="57"/>
      <c r="J13" s="57"/>
      <c r="K13" s="57"/>
      <c r="L13" s="57"/>
      <c r="M13" s="57"/>
      <c r="N13" s="59"/>
    </row>
    <row r="14" spans="1:14" s="9" customFormat="1" x14ac:dyDescent="0.3">
      <c r="A14" s="21" t="s">
        <v>32</v>
      </c>
      <c r="B14" s="7" t="s">
        <v>47</v>
      </c>
      <c r="C14" s="7" t="s">
        <v>36</v>
      </c>
      <c r="D14" s="43" t="s">
        <v>29</v>
      </c>
      <c r="E14" s="44">
        <v>29</v>
      </c>
      <c r="F14" s="44">
        <v>29</v>
      </c>
      <c r="G14" s="44" t="s">
        <v>23</v>
      </c>
      <c r="H14" s="45"/>
      <c r="I14" s="44">
        <v>0</v>
      </c>
      <c r="J14" s="45"/>
      <c r="K14" s="44">
        <v>0</v>
      </c>
      <c r="L14" s="45">
        <f t="shared" ref="L14:L24" si="0">K14/E14</f>
        <v>0</v>
      </c>
      <c r="M14" s="44">
        <v>87</v>
      </c>
      <c r="N14" s="45">
        <f>20/29</f>
        <v>0.68965517241379315</v>
      </c>
    </row>
    <row r="15" spans="1:14" s="9" customFormat="1" x14ac:dyDescent="0.3">
      <c r="A15" s="21" t="s">
        <v>32</v>
      </c>
      <c r="B15" s="7" t="s">
        <v>48</v>
      </c>
      <c r="C15" s="7" t="s">
        <v>36</v>
      </c>
      <c r="D15" s="7" t="s">
        <v>29</v>
      </c>
      <c r="E15" s="44">
        <v>29</v>
      </c>
      <c r="F15" s="44">
        <v>29</v>
      </c>
      <c r="G15" s="44"/>
      <c r="H15" s="45"/>
      <c r="I15" s="44">
        <v>0</v>
      </c>
      <c r="J15" s="45"/>
      <c r="K15" s="44">
        <v>0</v>
      </c>
      <c r="L15" s="45">
        <f t="shared" si="0"/>
        <v>0</v>
      </c>
      <c r="M15" s="44">
        <v>87</v>
      </c>
      <c r="N15" s="45">
        <f>21/29</f>
        <v>0.72413793103448276</v>
      </c>
    </row>
    <row r="16" spans="1:14" s="9" customFormat="1" x14ac:dyDescent="0.3">
      <c r="A16" s="21" t="s">
        <v>32</v>
      </c>
      <c r="B16" s="7" t="s">
        <v>49</v>
      </c>
      <c r="C16" s="7" t="s">
        <v>36</v>
      </c>
      <c r="D16" s="7" t="s">
        <v>29</v>
      </c>
      <c r="E16" s="44">
        <v>29</v>
      </c>
      <c r="F16" s="44">
        <v>29</v>
      </c>
      <c r="G16" s="44"/>
      <c r="H16" s="45"/>
      <c r="I16" s="44">
        <v>0</v>
      </c>
      <c r="J16" s="45"/>
      <c r="K16" s="44">
        <v>0</v>
      </c>
      <c r="L16" s="45">
        <f t="shared" si="0"/>
        <v>0</v>
      </c>
      <c r="M16" s="44">
        <v>88</v>
      </c>
      <c r="N16" s="45">
        <f>23/29</f>
        <v>0.7931034482758621</v>
      </c>
    </row>
    <row r="17" spans="1:14" s="9" customFormat="1" x14ac:dyDescent="0.3">
      <c r="A17" s="21" t="s">
        <v>33</v>
      </c>
      <c r="B17" s="7" t="s">
        <v>47</v>
      </c>
      <c r="C17" s="7" t="s">
        <v>37</v>
      </c>
      <c r="D17" s="7" t="s">
        <v>29</v>
      </c>
      <c r="E17" s="44">
        <v>23</v>
      </c>
      <c r="F17" s="44">
        <v>22</v>
      </c>
      <c r="G17" s="44"/>
      <c r="H17" s="45"/>
      <c r="I17" s="44">
        <v>1</v>
      </c>
      <c r="J17" s="45"/>
      <c r="K17" s="44">
        <v>0</v>
      </c>
      <c r="L17" s="45">
        <f t="shared" si="0"/>
        <v>0</v>
      </c>
      <c r="M17" s="44">
        <v>77</v>
      </c>
      <c r="N17" s="45">
        <f>14/23</f>
        <v>0.60869565217391308</v>
      </c>
    </row>
    <row r="18" spans="1:14" s="9" customFormat="1" x14ac:dyDescent="0.3">
      <c r="A18" s="21" t="s">
        <v>33</v>
      </c>
      <c r="B18" s="7" t="s">
        <v>51</v>
      </c>
      <c r="C18" s="7" t="s">
        <v>37</v>
      </c>
      <c r="D18" s="7" t="s">
        <v>29</v>
      </c>
      <c r="E18" s="44">
        <v>23</v>
      </c>
      <c r="F18" s="44">
        <v>22</v>
      </c>
      <c r="G18" s="44"/>
      <c r="H18" s="45"/>
      <c r="I18" s="44">
        <v>1</v>
      </c>
      <c r="J18" s="45"/>
      <c r="K18" s="44">
        <v>0</v>
      </c>
      <c r="L18" s="45">
        <f t="shared" si="0"/>
        <v>0</v>
      </c>
      <c r="M18" s="44">
        <v>73</v>
      </c>
      <c r="N18" s="45">
        <f>13/23</f>
        <v>0.56521739130434778</v>
      </c>
    </row>
    <row r="19" spans="1:14" s="9" customFormat="1" x14ac:dyDescent="0.3">
      <c r="A19" s="21" t="s">
        <v>33</v>
      </c>
      <c r="B19" s="7" t="s">
        <v>49</v>
      </c>
      <c r="C19" s="7" t="s">
        <v>37</v>
      </c>
      <c r="D19" s="7" t="s">
        <v>29</v>
      </c>
      <c r="E19" s="44">
        <v>23</v>
      </c>
      <c r="F19" s="44">
        <v>22</v>
      </c>
      <c r="G19" s="44"/>
      <c r="H19" s="45"/>
      <c r="I19" s="44">
        <v>1</v>
      </c>
      <c r="J19" s="45"/>
      <c r="K19" s="44">
        <v>0</v>
      </c>
      <c r="L19" s="45">
        <f t="shared" si="0"/>
        <v>0</v>
      </c>
      <c r="M19" s="44">
        <v>86</v>
      </c>
      <c r="N19" s="45">
        <f>21/23</f>
        <v>0.91304347826086951</v>
      </c>
    </row>
    <row r="20" spans="1:14" s="9" customFormat="1" ht="24.9" x14ac:dyDescent="0.3">
      <c r="A20" s="21" t="s">
        <v>34</v>
      </c>
      <c r="B20" s="7" t="s">
        <v>47</v>
      </c>
      <c r="C20" s="7" t="s">
        <v>38</v>
      </c>
      <c r="D20" s="7" t="s">
        <v>40</v>
      </c>
      <c r="E20" s="7">
        <v>17</v>
      </c>
      <c r="F20" s="7">
        <v>16</v>
      </c>
      <c r="G20" s="7"/>
      <c r="H20" s="8"/>
      <c r="I20" s="7">
        <v>1</v>
      </c>
      <c r="J20" s="8"/>
      <c r="K20" s="7">
        <v>0</v>
      </c>
      <c r="L20" s="8">
        <f t="shared" si="0"/>
        <v>0</v>
      </c>
      <c r="M20" s="7">
        <v>81</v>
      </c>
      <c r="N20" s="45">
        <f>9/17</f>
        <v>0.52941176470588236</v>
      </c>
    </row>
    <row r="21" spans="1:14" s="9" customFormat="1" ht="24.9" x14ac:dyDescent="0.3">
      <c r="A21" s="21" t="s">
        <v>34</v>
      </c>
      <c r="B21" s="7" t="s">
        <v>48</v>
      </c>
      <c r="C21" s="7" t="s">
        <v>38</v>
      </c>
      <c r="D21" s="7" t="s">
        <v>40</v>
      </c>
      <c r="E21" s="7">
        <v>17</v>
      </c>
      <c r="F21" s="7">
        <v>16</v>
      </c>
      <c r="G21" s="7"/>
      <c r="H21" s="8"/>
      <c r="I21" s="7">
        <v>1</v>
      </c>
      <c r="J21" s="8"/>
      <c r="K21" s="7">
        <v>0</v>
      </c>
      <c r="L21" s="8">
        <f t="shared" si="0"/>
        <v>0</v>
      </c>
      <c r="M21" s="7">
        <v>84</v>
      </c>
      <c r="N21" s="45">
        <f>15/17</f>
        <v>0.88235294117647056</v>
      </c>
    </row>
    <row r="22" spans="1:14" s="9" customFormat="1" ht="24.9" x14ac:dyDescent="0.3">
      <c r="A22" s="21" t="s">
        <v>34</v>
      </c>
      <c r="B22" s="7" t="s">
        <v>49</v>
      </c>
      <c r="C22" s="7" t="s">
        <v>38</v>
      </c>
      <c r="D22" s="7" t="s">
        <v>40</v>
      </c>
      <c r="E22" s="7">
        <v>17</v>
      </c>
      <c r="F22" s="7">
        <v>16</v>
      </c>
      <c r="G22" s="7"/>
      <c r="H22" s="8"/>
      <c r="I22" s="7">
        <v>1</v>
      </c>
      <c r="J22" s="8"/>
      <c r="K22" s="7">
        <v>0</v>
      </c>
      <c r="L22" s="8">
        <f t="shared" ref="L22:L28" si="1">K22/E22</f>
        <v>0</v>
      </c>
      <c r="M22" s="7">
        <v>83</v>
      </c>
      <c r="N22" s="45">
        <f>13/17</f>
        <v>0.76470588235294112</v>
      </c>
    </row>
    <row r="23" spans="1:14" s="9" customFormat="1" x14ac:dyDescent="0.3">
      <c r="A23" s="21" t="s">
        <v>35</v>
      </c>
      <c r="B23" s="7" t="s">
        <v>50</v>
      </c>
      <c r="C23" s="7" t="s">
        <v>39</v>
      </c>
      <c r="D23" s="7" t="s">
        <v>29</v>
      </c>
      <c r="E23" s="7">
        <v>23</v>
      </c>
      <c r="F23" s="7">
        <v>21</v>
      </c>
      <c r="G23" s="7"/>
      <c r="H23" s="8"/>
      <c r="I23" s="7">
        <v>2</v>
      </c>
      <c r="J23" s="8"/>
      <c r="K23" s="7">
        <v>0</v>
      </c>
      <c r="L23" s="8">
        <f t="shared" si="0"/>
        <v>0</v>
      </c>
      <c r="M23" s="7">
        <v>75</v>
      </c>
      <c r="N23" s="45">
        <f>19/23</f>
        <v>0.82608695652173914</v>
      </c>
    </row>
    <row r="24" spans="1:14" s="9" customFormat="1" x14ac:dyDescent="0.3">
      <c r="A24" s="21" t="s">
        <v>35</v>
      </c>
      <c r="B24" s="7" t="s">
        <v>51</v>
      </c>
      <c r="C24" s="7" t="s">
        <v>39</v>
      </c>
      <c r="D24" s="7" t="s">
        <v>29</v>
      </c>
      <c r="E24" s="7">
        <v>23</v>
      </c>
      <c r="F24" s="7">
        <v>21</v>
      </c>
      <c r="G24" s="7"/>
      <c r="H24" s="8"/>
      <c r="I24" s="7">
        <v>2</v>
      </c>
      <c r="J24" s="8"/>
      <c r="K24" s="7">
        <v>0</v>
      </c>
      <c r="L24" s="8">
        <f t="shared" si="0"/>
        <v>0</v>
      </c>
      <c r="M24" s="7">
        <v>72</v>
      </c>
      <c r="N24" s="45">
        <f>16/23</f>
        <v>0.69565217391304346</v>
      </c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2">F26/E26</f>
        <v>#REF!</v>
      </c>
      <c r="I26" s="7" t="e">
        <f t="shared" ref="I26:I28" si="3">(E26-SUM(F26:G26))-K26</f>
        <v>#REF!</v>
      </c>
      <c r="J26" s="8" t="e">
        <f t="shared" ref="J26:J28" si="4">I26/E26</f>
        <v>#REF!</v>
      </c>
      <c r="K26" s="7"/>
      <c r="L26" s="8" t="e">
        <f t="shared" si="1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2"/>
        <v>#REF!</v>
      </c>
      <c r="I27" s="7" t="e">
        <f t="shared" si="3"/>
        <v>#REF!</v>
      </c>
      <c r="J27" s="8" t="e">
        <f t="shared" si="4"/>
        <v>#REF!</v>
      </c>
      <c r="K27" s="7"/>
      <c r="L27" s="8" t="e">
        <f t="shared" si="1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243</v>
      </c>
      <c r="G28" s="15">
        <f>SUM(G14:G27)</f>
        <v>0</v>
      </c>
      <c r="H28" s="16" t="e">
        <f>SUM(F28:G28)/E28</f>
        <v>#REF!</v>
      </c>
      <c r="I28" s="15" t="e">
        <f t="shared" si="3"/>
        <v>#REF!</v>
      </c>
      <c r="J28" s="16" t="e">
        <f t="shared" si="4"/>
        <v>#REF!</v>
      </c>
      <c r="K28" s="15">
        <f>SUM(K14:K27)</f>
        <v>0</v>
      </c>
      <c r="L28" s="16" t="e">
        <f t="shared" si="1"/>
        <v>#REF!</v>
      </c>
      <c r="M28" s="15">
        <f>AVERAGE(M14:M27)</f>
        <v>81.181818181818187</v>
      </c>
      <c r="N28" s="17">
        <f>AVERAGE(N14:N27)</f>
        <v>0.72655116292121313</v>
      </c>
    </row>
    <row r="30" spans="1:14" ht="120" customHeight="1" x14ac:dyDescent="0.3">
      <c r="A30" s="62" t="s">
        <v>24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3">
      <c r="A32" s="10"/>
    </row>
    <row r="33" spans="1:10" x14ac:dyDescent="0.3">
      <c r="B33" s="63" t="s">
        <v>25</v>
      </c>
      <c r="C33" s="63"/>
      <c r="D33" s="63"/>
      <c r="G33" s="46" t="s">
        <v>26</v>
      </c>
      <c r="H33" s="46"/>
      <c r="I33" s="46"/>
      <c r="J33" s="46"/>
    </row>
    <row r="34" spans="1:10" ht="62.25" customHeight="1" x14ac:dyDescent="0.3">
      <c r="B34" s="64"/>
      <c r="C34" s="64"/>
      <c r="D34" s="64"/>
      <c r="G34" s="51"/>
      <c r="H34" s="51"/>
      <c r="I34" s="51"/>
      <c r="J34" s="51"/>
    </row>
    <row r="35" spans="1:10" hidden="1" x14ac:dyDescent="0.3">
      <c r="A35" s="60" t="e">
        <v>#REF!</v>
      </c>
      <c r="B35" s="60"/>
      <c r="C35" s="37"/>
      <c r="E35" s="60"/>
      <c r="F35" s="60"/>
      <c r="G35" s="60"/>
      <c r="H35" s="60"/>
    </row>
    <row r="36" spans="1:10" hidden="1" x14ac:dyDescent="0.3"/>
    <row r="37" spans="1:10" ht="45" customHeight="1" x14ac:dyDescent="0.3">
      <c r="B37" s="61" t="str">
        <f ca="1">B10</f>
        <v>L.I. SERGIO PELAYO VAQUERO</v>
      </c>
      <c r="C37" s="61"/>
      <c r="D37" s="61"/>
      <c r="E37" s="11"/>
      <c r="F37" s="11"/>
      <c r="G37" s="61" t="s">
        <v>31</v>
      </c>
      <c r="H37" s="61"/>
      <c r="I37" s="61"/>
      <c r="J37" s="61"/>
    </row>
  </sheetData>
  <mergeCells count="31">
    <mergeCell ref="B10:L10"/>
    <mergeCell ref="N12:N13"/>
    <mergeCell ref="A30:N30"/>
    <mergeCell ref="B33:D33"/>
    <mergeCell ref="G33:J33"/>
    <mergeCell ref="A12:A13"/>
    <mergeCell ref="B12:B13"/>
    <mergeCell ref="C12:C13"/>
    <mergeCell ref="D12:D13"/>
    <mergeCell ref="E12:E13"/>
    <mergeCell ref="L12:L13"/>
    <mergeCell ref="M12:M13"/>
    <mergeCell ref="K12:K13"/>
    <mergeCell ref="B8:C8"/>
    <mergeCell ref="I8:K8"/>
    <mergeCell ref="L8:N8"/>
    <mergeCell ref="B1:N1"/>
    <mergeCell ref="A3:N3"/>
    <mergeCell ref="A5:N5"/>
    <mergeCell ref="A6:D6"/>
    <mergeCell ref="E6:H6"/>
    <mergeCell ref="B34:D34"/>
    <mergeCell ref="G34:J34"/>
    <mergeCell ref="B37:D37"/>
    <mergeCell ref="G37:J37"/>
    <mergeCell ref="F12:G12"/>
    <mergeCell ref="H12:H13"/>
    <mergeCell ref="I12:I13"/>
    <mergeCell ref="J12:J13"/>
    <mergeCell ref="A35:B35"/>
    <mergeCell ref="E35:H35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96" zoomScaleNormal="85" zoomScaleSheetLayoutView="100" workbookViewId="0">
      <selection activeCell="B8" sqref="B8:C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38"/>
      <c r="B2" s="38"/>
      <c r="C2" s="38"/>
      <c r="E2" s="38"/>
      <c r="F2" s="38"/>
      <c r="G2" s="38"/>
      <c r="H2" s="38"/>
      <c r="I2" s="38"/>
      <c r="J2" s="38"/>
      <c r="K2" s="38"/>
    </row>
    <row r="3" spans="1:14" x14ac:dyDescent="0.3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3">
      <c r="A6" s="47" t="s">
        <v>30</v>
      </c>
      <c r="B6" s="47"/>
      <c r="C6" s="47"/>
      <c r="D6" s="47"/>
      <c r="E6" s="48" t="s">
        <v>28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4" ht="14.6" x14ac:dyDescent="0.4">
      <c r="A8" s="39" t="s">
        <v>2</v>
      </c>
      <c r="B8" s="51">
        <v>3</v>
      </c>
      <c r="C8" s="51"/>
      <c r="D8" s="12" t="s">
        <v>3</v>
      </c>
      <c r="E8" s="40">
        <v>4</v>
      </c>
      <c r="F8"/>
      <c r="G8" s="39" t="s">
        <v>4</v>
      </c>
      <c r="H8" s="40">
        <f ca="1">'1'!H8</f>
        <v>4</v>
      </c>
      <c r="I8" s="50" t="s">
        <v>5</v>
      </c>
      <c r="J8" s="50"/>
      <c r="K8" s="50"/>
      <c r="L8" s="51" t="s">
        <v>46</v>
      </c>
      <c r="M8" s="51"/>
      <c r="N8" s="51"/>
    </row>
    <row r="10" spans="1:14" x14ac:dyDescent="0.3">
      <c r="A10" s="39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42"/>
      <c r="C11" s="42"/>
      <c r="D11" s="1" t="s">
        <v>10</v>
      </c>
      <c r="E11" s="42"/>
      <c r="F11" s="42"/>
      <c r="G11" s="42"/>
      <c r="H11" s="42"/>
      <c r="I11" s="42"/>
      <c r="J11" s="42"/>
      <c r="K11" s="42"/>
    </row>
    <row r="12" spans="1:14" x14ac:dyDescent="0.3">
      <c r="A12" s="52" t="s">
        <v>7</v>
      </c>
      <c r="B12" s="54" t="s">
        <v>8</v>
      </c>
      <c r="C12" s="54" t="s">
        <v>9</v>
      </c>
      <c r="D12" s="56" t="s">
        <v>10</v>
      </c>
      <c r="E12" s="56" t="s">
        <v>11</v>
      </c>
      <c r="F12" s="56" t="s">
        <v>12</v>
      </c>
      <c r="G12" s="56"/>
      <c r="H12" s="56" t="s">
        <v>13</v>
      </c>
      <c r="I12" s="56" t="s">
        <v>14</v>
      </c>
      <c r="J12" s="56" t="s">
        <v>15</v>
      </c>
      <c r="K12" s="56" t="s">
        <v>16</v>
      </c>
      <c r="L12" s="56" t="s">
        <v>17</v>
      </c>
      <c r="M12" s="56" t="s">
        <v>18</v>
      </c>
      <c r="N12" s="58" t="s">
        <v>19</v>
      </c>
    </row>
    <row r="13" spans="1:14" x14ac:dyDescent="0.3">
      <c r="A13" s="53"/>
      <c r="B13" s="55"/>
      <c r="C13" s="55"/>
      <c r="D13" s="57"/>
      <c r="E13" s="57"/>
      <c r="F13" s="41" t="s">
        <v>20</v>
      </c>
      <c r="G13" s="41" t="s">
        <v>21</v>
      </c>
      <c r="H13" s="57"/>
      <c r="I13" s="57"/>
      <c r="J13" s="57"/>
      <c r="K13" s="57"/>
      <c r="L13" s="57"/>
      <c r="M13" s="57"/>
      <c r="N13" s="59"/>
    </row>
    <row r="14" spans="1:14" s="9" customFormat="1" x14ac:dyDescent="0.3">
      <c r="A14" s="21" t="s">
        <v>32</v>
      </c>
      <c r="B14" s="7" t="s">
        <v>47</v>
      </c>
      <c r="C14" s="7" t="s">
        <v>36</v>
      </c>
      <c r="D14" s="43" t="s">
        <v>29</v>
      </c>
      <c r="E14" s="44">
        <v>29</v>
      </c>
      <c r="F14" s="44">
        <v>29</v>
      </c>
      <c r="G14" s="44" t="s">
        <v>23</v>
      </c>
      <c r="H14" s="45"/>
      <c r="I14" s="44">
        <v>0</v>
      </c>
      <c r="J14" s="45"/>
      <c r="K14" s="44">
        <v>0</v>
      </c>
      <c r="L14" s="45">
        <f t="shared" ref="L14:L28" si="0">K14/E14</f>
        <v>0</v>
      </c>
      <c r="M14" s="44">
        <v>87</v>
      </c>
      <c r="N14" s="45">
        <f>20/29</f>
        <v>0.68965517241379315</v>
      </c>
    </row>
    <row r="15" spans="1:14" s="9" customFormat="1" x14ac:dyDescent="0.3">
      <c r="A15" s="21" t="s">
        <v>32</v>
      </c>
      <c r="B15" s="7" t="s">
        <v>48</v>
      </c>
      <c r="C15" s="7" t="s">
        <v>36</v>
      </c>
      <c r="D15" s="7" t="s">
        <v>29</v>
      </c>
      <c r="E15" s="44">
        <v>29</v>
      </c>
      <c r="F15" s="44">
        <v>29</v>
      </c>
      <c r="G15" s="44"/>
      <c r="H15" s="45"/>
      <c r="I15" s="44">
        <v>0</v>
      </c>
      <c r="J15" s="45"/>
      <c r="K15" s="44">
        <v>0</v>
      </c>
      <c r="L15" s="45">
        <f t="shared" si="0"/>
        <v>0</v>
      </c>
      <c r="M15" s="44">
        <v>87</v>
      </c>
      <c r="N15" s="45">
        <f>21/29</f>
        <v>0.72413793103448276</v>
      </c>
    </row>
    <row r="16" spans="1:14" s="9" customFormat="1" x14ac:dyDescent="0.3">
      <c r="A16" s="21" t="s">
        <v>32</v>
      </c>
      <c r="B16" s="7" t="s">
        <v>49</v>
      </c>
      <c r="C16" s="7" t="s">
        <v>36</v>
      </c>
      <c r="D16" s="7" t="s">
        <v>29</v>
      </c>
      <c r="E16" s="44">
        <v>29</v>
      </c>
      <c r="F16" s="44">
        <v>29</v>
      </c>
      <c r="G16" s="44"/>
      <c r="H16" s="45"/>
      <c r="I16" s="44">
        <v>0</v>
      </c>
      <c r="J16" s="45"/>
      <c r="K16" s="44">
        <v>0</v>
      </c>
      <c r="L16" s="45">
        <f t="shared" si="0"/>
        <v>0</v>
      </c>
      <c r="M16" s="44">
        <v>88</v>
      </c>
      <c r="N16" s="45">
        <f>23/29</f>
        <v>0.7931034482758621</v>
      </c>
    </row>
    <row r="17" spans="1:14" s="9" customFormat="1" x14ac:dyDescent="0.3">
      <c r="A17" s="21" t="s">
        <v>33</v>
      </c>
      <c r="B17" s="7" t="s">
        <v>47</v>
      </c>
      <c r="C17" s="7" t="s">
        <v>37</v>
      </c>
      <c r="D17" s="7" t="s">
        <v>29</v>
      </c>
      <c r="E17" s="44">
        <v>23</v>
      </c>
      <c r="F17" s="44">
        <v>22</v>
      </c>
      <c r="G17" s="44"/>
      <c r="H17" s="45"/>
      <c r="I17" s="44">
        <v>1</v>
      </c>
      <c r="J17" s="45"/>
      <c r="K17" s="44">
        <v>0</v>
      </c>
      <c r="L17" s="45">
        <f t="shared" si="0"/>
        <v>0</v>
      </c>
      <c r="M17" s="44">
        <v>77</v>
      </c>
      <c r="N17" s="45">
        <f>14/23</f>
        <v>0.60869565217391308</v>
      </c>
    </row>
    <row r="18" spans="1:14" s="9" customFormat="1" x14ac:dyDescent="0.3">
      <c r="A18" s="21" t="s">
        <v>33</v>
      </c>
      <c r="B18" s="7" t="s">
        <v>51</v>
      </c>
      <c r="C18" s="7" t="s">
        <v>37</v>
      </c>
      <c r="D18" s="7" t="s">
        <v>29</v>
      </c>
      <c r="E18" s="44">
        <v>23</v>
      </c>
      <c r="F18" s="44">
        <v>22</v>
      </c>
      <c r="G18" s="44"/>
      <c r="H18" s="45"/>
      <c r="I18" s="44">
        <v>1</v>
      </c>
      <c r="J18" s="45"/>
      <c r="K18" s="44">
        <v>0</v>
      </c>
      <c r="L18" s="45">
        <f t="shared" si="0"/>
        <v>0</v>
      </c>
      <c r="M18" s="44">
        <v>73</v>
      </c>
      <c r="N18" s="45">
        <f>13/23</f>
        <v>0.56521739130434778</v>
      </c>
    </row>
    <row r="19" spans="1:14" s="9" customFormat="1" x14ac:dyDescent="0.3">
      <c r="A19" s="21" t="s">
        <v>33</v>
      </c>
      <c r="B19" s="7" t="s">
        <v>49</v>
      </c>
      <c r="C19" s="7" t="s">
        <v>37</v>
      </c>
      <c r="D19" s="7" t="s">
        <v>29</v>
      </c>
      <c r="E19" s="44">
        <v>23</v>
      </c>
      <c r="F19" s="44">
        <v>22</v>
      </c>
      <c r="G19" s="44"/>
      <c r="H19" s="45"/>
      <c r="I19" s="44">
        <v>1</v>
      </c>
      <c r="J19" s="45"/>
      <c r="K19" s="44">
        <v>0</v>
      </c>
      <c r="L19" s="45">
        <f t="shared" si="0"/>
        <v>0</v>
      </c>
      <c r="M19" s="44">
        <v>86</v>
      </c>
      <c r="N19" s="45">
        <f>21/23</f>
        <v>0.91304347826086951</v>
      </c>
    </row>
    <row r="20" spans="1:14" s="9" customFormat="1" ht="24.9" x14ac:dyDescent="0.3">
      <c r="A20" s="21" t="s">
        <v>34</v>
      </c>
      <c r="B20" s="7" t="s">
        <v>47</v>
      </c>
      <c r="C20" s="7" t="s">
        <v>38</v>
      </c>
      <c r="D20" s="7" t="s">
        <v>40</v>
      </c>
      <c r="E20" s="7">
        <v>17</v>
      </c>
      <c r="F20" s="7">
        <v>16</v>
      </c>
      <c r="G20" s="7"/>
      <c r="H20" s="8"/>
      <c r="I20" s="7">
        <v>1</v>
      </c>
      <c r="J20" s="8"/>
      <c r="K20" s="7">
        <v>0</v>
      </c>
      <c r="L20" s="8">
        <f t="shared" si="0"/>
        <v>0</v>
      </c>
      <c r="M20" s="7">
        <v>81</v>
      </c>
      <c r="N20" s="45">
        <f>9/17</f>
        <v>0.52941176470588236</v>
      </c>
    </row>
    <row r="21" spans="1:14" s="9" customFormat="1" ht="24.9" x14ac:dyDescent="0.3">
      <c r="A21" s="21" t="s">
        <v>34</v>
      </c>
      <c r="B21" s="7" t="s">
        <v>48</v>
      </c>
      <c r="C21" s="7" t="s">
        <v>38</v>
      </c>
      <c r="D21" s="7" t="s">
        <v>40</v>
      </c>
      <c r="E21" s="7">
        <v>17</v>
      </c>
      <c r="F21" s="7">
        <v>16</v>
      </c>
      <c r="G21" s="7"/>
      <c r="H21" s="8"/>
      <c r="I21" s="7">
        <v>1</v>
      </c>
      <c r="J21" s="8"/>
      <c r="K21" s="7">
        <v>0</v>
      </c>
      <c r="L21" s="8">
        <f t="shared" si="0"/>
        <v>0</v>
      </c>
      <c r="M21" s="7">
        <v>84</v>
      </c>
      <c r="N21" s="45">
        <f>15/17</f>
        <v>0.88235294117647056</v>
      </c>
    </row>
    <row r="22" spans="1:14" s="9" customFormat="1" ht="24.9" x14ac:dyDescent="0.3">
      <c r="A22" s="21" t="s">
        <v>34</v>
      </c>
      <c r="B22" s="7" t="s">
        <v>49</v>
      </c>
      <c r="C22" s="7" t="s">
        <v>38</v>
      </c>
      <c r="D22" s="7" t="s">
        <v>40</v>
      </c>
      <c r="E22" s="7">
        <v>17</v>
      </c>
      <c r="F22" s="7">
        <v>16</v>
      </c>
      <c r="G22" s="7"/>
      <c r="H22" s="8"/>
      <c r="I22" s="7">
        <v>1</v>
      </c>
      <c r="J22" s="8"/>
      <c r="K22" s="7">
        <v>0</v>
      </c>
      <c r="L22" s="8">
        <f t="shared" si="0"/>
        <v>0</v>
      </c>
      <c r="M22" s="7">
        <v>83</v>
      </c>
      <c r="N22" s="45">
        <f>13/17</f>
        <v>0.76470588235294112</v>
      </c>
    </row>
    <row r="23" spans="1:14" s="9" customFormat="1" x14ac:dyDescent="0.3">
      <c r="A23" s="21" t="s">
        <v>35</v>
      </c>
      <c r="B23" s="7" t="s">
        <v>50</v>
      </c>
      <c r="C23" s="7" t="s">
        <v>39</v>
      </c>
      <c r="D23" s="7" t="s">
        <v>29</v>
      </c>
      <c r="E23" s="7">
        <v>23</v>
      </c>
      <c r="F23" s="7">
        <v>21</v>
      </c>
      <c r="G23" s="7"/>
      <c r="H23" s="8"/>
      <c r="I23" s="7">
        <v>2</v>
      </c>
      <c r="J23" s="8"/>
      <c r="K23" s="7">
        <v>0</v>
      </c>
      <c r="L23" s="8">
        <f t="shared" si="0"/>
        <v>0</v>
      </c>
      <c r="M23" s="7">
        <v>75</v>
      </c>
      <c r="N23" s="45">
        <f>19/23</f>
        <v>0.82608695652173914</v>
      </c>
    </row>
    <row r="24" spans="1:14" s="9" customFormat="1" x14ac:dyDescent="0.3">
      <c r="A24" s="21" t="s">
        <v>35</v>
      </c>
      <c r="B24" s="7" t="s">
        <v>51</v>
      </c>
      <c r="C24" s="7" t="s">
        <v>39</v>
      </c>
      <c r="D24" s="7" t="s">
        <v>29</v>
      </c>
      <c r="E24" s="7">
        <v>23</v>
      </c>
      <c r="F24" s="7">
        <v>21</v>
      </c>
      <c r="G24" s="7"/>
      <c r="H24" s="8"/>
      <c r="I24" s="7">
        <v>2</v>
      </c>
      <c r="J24" s="8"/>
      <c r="K24" s="7">
        <v>0</v>
      </c>
      <c r="L24" s="8">
        <f t="shared" si="0"/>
        <v>0</v>
      </c>
      <c r="M24" s="7">
        <v>72</v>
      </c>
      <c r="N24" s="45">
        <f>16/23</f>
        <v>0.69565217391304346</v>
      </c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243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81.181818181818187</v>
      </c>
      <c r="N28" s="17">
        <f>AVERAGE(N14:N27)</f>
        <v>0.72655116292121313</v>
      </c>
    </row>
    <row r="30" spans="1:14" ht="120" customHeight="1" x14ac:dyDescent="0.3">
      <c r="A30" s="62" t="s">
        <v>24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3">
      <c r="A32" s="10"/>
    </row>
    <row r="33" spans="1:10" x14ac:dyDescent="0.3">
      <c r="B33" s="63" t="s">
        <v>25</v>
      </c>
      <c r="C33" s="63"/>
      <c r="D33" s="63"/>
      <c r="G33" s="46" t="s">
        <v>26</v>
      </c>
      <c r="H33" s="46"/>
      <c r="I33" s="46"/>
      <c r="J33" s="46"/>
    </row>
    <row r="34" spans="1:10" ht="62.25" customHeight="1" x14ac:dyDescent="0.3">
      <c r="B34" s="64"/>
      <c r="C34" s="64"/>
      <c r="D34" s="64"/>
      <c r="G34" s="51"/>
      <c r="H34" s="51"/>
      <c r="I34" s="51"/>
      <c r="J34" s="51"/>
    </row>
    <row r="35" spans="1:10" hidden="1" x14ac:dyDescent="0.3">
      <c r="A35" s="60" t="e">
        <v>#REF!</v>
      </c>
      <c r="B35" s="60"/>
      <c r="C35" s="42"/>
      <c r="E35" s="60"/>
      <c r="F35" s="60"/>
      <c r="G35" s="60"/>
      <c r="H35" s="60"/>
    </row>
    <row r="36" spans="1:10" hidden="1" x14ac:dyDescent="0.3"/>
    <row r="37" spans="1:10" ht="45" customHeight="1" x14ac:dyDescent="0.3">
      <c r="B37" s="61" t="str">
        <f ca="1">B10</f>
        <v>L.I. SERGIO PELAYO VAQUERO</v>
      </c>
      <c r="C37" s="61"/>
      <c r="D37" s="61"/>
      <c r="E37" s="11"/>
      <c r="F37" s="11"/>
      <c r="G37" s="61" t="s">
        <v>31</v>
      </c>
      <c r="H37" s="61"/>
      <c r="I37" s="61"/>
      <c r="J37" s="61"/>
    </row>
  </sheetData>
  <mergeCells count="31">
    <mergeCell ref="B33:D33"/>
    <mergeCell ref="G33:J33"/>
    <mergeCell ref="B34:D34"/>
    <mergeCell ref="G34:J34"/>
    <mergeCell ref="K12:K13"/>
    <mergeCell ref="L12:L13"/>
    <mergeCell ref="N12:N13"/>
    <mergeCell ref="A30:N30"/>
    <mergeCell ref="M12:M13"/>
    <mergeCell ref="L8:N8"/>
    <mergeCell ref="B1:N1"/>
    <mergeCell ref="A3:N3"/>
    <mergeCell ref="A5:N5"/>
    <mergeCell ref="A6:D6"/>
    <mergeCell ref="E6:H6"/>
    <mergeCell ref="A35:B35"/>
    <mergeCell ref="E35:H35"/>
    <mergeCell ref="B37:D37"/>
    <mergeCell ref="G37:J37"/>
    <mergeCell ref="B8:C8"/>
    <mergeCell ref="I8:K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topLeftCell="A12" zoomScale="115" zoomScaleNormal="115" zoomScaleSheetLayoutView="100" workbookViewId="0">
      <selection activeCell="A20" sqref="A20:N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3">
      <c r="A6" s="47" t="s">
        <v>30</v>
      </c>
      <c r="B6" s="47"/>
      <c r="C6" s="47"/>
      <c r="D6" s="47"/>
      <c r="E6" s="48" t="s">
        <v>28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26.6" customHeight="1" x14ac:dyDescent="0.4">
      <c r="A8" s="4" t="s">
        <v>2</v>
      </c>
      <c r="B8" s="51" t="s">
        <v>52</v>
      </c>
      <c r="C8" s="51"/>
      <c r="D8" s="51" t="s">
        <v>3</v>
      </c>
      <c r="E8" s="51">
        <v>4</v>
      </c>
      <c r="F8">
        <v>4</v>
      </c>
      <c r="G8" s="4" t="s">
        <v>4</v>
      </c>
      <c r="H8" s="18">
        <f ca="1">'1'!H8</f>
        <v>4</v>
      </c>
      <c r="I8" s="50" t="s">
        <v>5</v>
      </c>
      <c r="J8" s="50"/>
      <c r="K8" s="50"/>
      <c r="L8" s="51" t="s">
        <v>46</v>
      </c>
      <c r="M8" s="51"/>
      <c r="N8" s="51"/>
    </row>
    <row r="10" spans="1:14" x14ac:dyDescent="0.3">
      <c r="A10" s="4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52" t="s">
        <v>7</v>
      </c>
      <c r="B12" s="54" t="s">
        <v>8</v>
      </c>
      <c r="C12" s="54" t="s">
        <v>9</v>
      </c>
      <c r="D12" s="56" t="s">
        <v>10</v>
      </c>
      <c r="E12" s="56" t="s">
        <v>11</v>
      </c>
      <c r="F12" s="56" t="s">
        <v>12</v>
      </c>
      <c r="G12" s="56"/>
      <c r="H12" s="56" t="s">
        <v>13</v>
      </c>
      <c r="I12" s="56" t="s">
        <v>14</v>
      </c>
      <c r="J12" s="56" t="s">
        <v>15</v>
      </c>
      <c r="K12" s="56" t="s">
        <v>16</v>
      </c>
      <c r="L12" s="56" t="s">
        <v>17</v>
      </c>
      <c r="M12" s="56" t="s">
        <v>18</v>
      </c>
      <c r="N12" s="58" t="s">
        <v>19</v>
      </c>
    </row>
    <row r="13" spans="1:14" x14ac:dyDescent="0.3">
      <c r="A13" s="53"/>
      <c r="B13" s="55"/>
      <c r="C13" s="55"/>
      <c r="D13" s="57"/>
      <c r="E13" s="57"/>
      <c r="F13" s="6" t="s">
        <v>20</v>
      </c>
      <c r="G13" s="6" t="s">
        <v>21</v>
      </c>
      <c r="H13" s="57"/>
      <c r="I13" s="57"/>
      <c r="J13" s="57"/>
      <c r="K13" s="57"/>
      <c r="L13" s="57"/>
      <c r="M13" s="57"/>
      <c r="N13" s="59"/>
    </row>
    <row r="14" spans="1:14" s="9" customFormat="1" x14ac:dyDescent="0.3">
      <c r="A14" s="21" t="s">
        <v>32</v>
      </c>
      <c r="B14" s="7" t="s">
        <v>16</v>
      </c>
      <c r="C14" s="7" t="s">
        <v>36</v>
      </c>
      <c r="D14" s="7" t="s">
        <v>29</v>
      </c>
      <c r="E14" s="7">
        <v>29</v>
      </c>
      <c r="F14" s="7">
        <v>25</v>
      </c>
      <c r="G14" s="7">
        <v>4</v>
      </c>
      <c r="H14" s="45">
        <f>29/29</f>
        <v>1</v>
      </c>
      <c r="I14" s="7">
        <v>0</v>
      </c>
      <c r="J14" s="45">
        <v>0</v>
      </c>
      <c r="K14" s="7">
        <v>0</v>
      </c>
      <c r="L14" s="45">
        <f t="shared" ref="L14:L17" si="0">K14/E14</f>
        <v>0</v>
      </c>
      <c r="M14" s="7">
        <v>88</v>
      </c>
      <c r="N14" s="45">
        <f>20/29</f>
        <v>0.68965517241379315</v>
      </c>
    </row>
    <row r="15" spans="1:14" s="9" customFormat="1" x14ac:dyDescent="0.3">
      <c r="A15" s="21" t="s">
        <v>33</v>
      </c>
      <c r="B15" s="7" t="s">
        <v>16</v>
      </c>
      <c r="C15" s="7" t="s">
        <v>37</v>
      </c>
      <c r="D15" s="7" t="s">
        <v>29</v>
      </c>
      <c r="E15" s="7">
        <v>23</v>
      </c>
      <c r="F15" s="7">
        <v>20</v>
      </c>
      <c r="G15" s="7">
        <v>1</v>
      </c>
      <c r="H15" s="45">
        <f>21/23</f>
        <v>0.91304347826086951</v>
      </c>
      <c r="I15" s="7">
        <v>2</v>
      </c>
      <c r="J15" s="45">
        <f>2/23</f>
        <v>8.6956521739130432E-2</v>
      </c>
      <c r="K15" s="7">
        <v>0</v>
      </c>
      <c r="L15" s="45">
        <f t="shared" si="0"/>
        <v>0</v>
      </c>
      <c r="M15" s="7">
        <v>81</v>
      </c>
      <c r="N15" s="45">
        <f>20/23</f>
        <v>0.86956521739130432</v>
      </c>
    </row>
    <row r="16" spans="1:14" s="9" customFormat="1" ht="24.9" x14ac:dyDescent="0.3">
      <c r="A16" s="21" t="s">
        <v>34</v>
      </c>
      <c r="B16" s="7" t="s">
        <v>16</v>
      </c>
      <c r="C16" s="7" t="s">
        <v>38</v>
      </c>
      <c r="D16" s="7" t="s">
        <v>40</v>
      </c>
      <c r="E16" s="7">
        <v>17</v>
      </c>
      <c r="F16" s="7">
        <v>16</v>
      </c>
      <c r="G16" s="7">
        <v>0</v>
      </c>
      <c r="H16" s="8">
        <f>16/17</f>
        <v>0.94117647058823528</v>
      </c>
      <c r="I16" s="7">
        <v>1</v>
      </c>
      <c r="J16" s="8">
        <f>1/17</f>
        <v>5.8823529411764705E-2</v>
      </c>
      <c r="K16" s="7">
        <v>0</v>
      </c>
      <c r="L16" s="8">
        <f t="shared" si="0"/>
        <v>0</v>
      </c>
      <c r="M16" s="7">
        <v>84</v>
      </c>
      <c r="N16" s="45">
        <f>15/17</f>
        <v>0.88235294117647056</v>
      </c>
    </row>
    <row r="17" spans="1:14" s="9" customFormat="1" x14ac:dyDescent="0.3">
      <c r="A17" s="21" t="s">
        <v>35</v>
      </c>
      <c r="B17" s="7" t="s">
        <v>16</v>
      </c>
      <c r="C17" s="7" t="s">
        <v>39</v>
      </c>
      <c r="D17" s="7" t="s">
        <v>29</v>
      </c>
      <c r="E17" s="7">
        <v>23</v>
      </c>
      <c r="F17" s="7">
        <v>18</v>
      </c>
      <c r="G17" s="7">
        <v>4</v>
      </c>
      <c r="H17" s="8">
        <f>22/23</f>
        <v>0.95652173913043481</v>
      </c>
      <c r="I17" s="7">
        <v>1</v>
      </c>
      <c r="J17" s="8">
        <f>1/23</f>
        <v>4.3478260869565216E-2</v>
      </c>
      <c r="K17" s="7">
        <v>0</v>
      </c>
      <c r="L17" s="8">
        <f t="shared" si="0"/>
        <v>0</v>
      </c>
      <c r="M17" s="7">
        <v>80</v>
      </c>
      <c r="N17" s="45">
        <f>16/23</f>
        <v>0.69565217391304346</v>
      </c>
    </row>
    <row r="18" spans="1:14" ht="12.9" thickBot="1" x14ac:dyDescent="0.35">
      <c r="A18" s="14" t="s">
        <v>22</v>
      </c>
      <c r="B18" s="15" t="s">
        <v>23</v>
      </c>
      <c r="C18" s="15" t="s">
        <v>23</v>
      </c>
      <c r="D18" s="15" t="s">
        <v>23</v>
      </c>
      <c r="E18" s="15">
        <f>SUM(E14:E17)</f>
        <v>92</v>
      </c>
      <c r="F18" s="15">
        <f>SUM(F14:F17)</f>
        <v>79</v>
      </c>
      <c r="G18" s="15">
        <f>SUM(G14:G17)</f>
        <v>9</v>
      </c>
      <c r="H18" s="16">
        <f>SUM(F18:G18)/E18</f>
        <v>0.95652173913043481</v>
      </c>
      <c r="I18" s="15">
        <f t="shared" ref="I18" si="1">(E18-SUM(F18:G18))-K18</f>
        <v>4</v>
      </c>
      <c r="J18" s="16">
        <f>I18/E18</f>
        <v>4.3478260869565216E-2</v>
      </c>
      <c r="K18" s="15">
        <f>SUM(K14:K17)</f>
        <v>0</v>
      </c>
      <c r="L18" s="16">
        <f t="shared" ref="L18" si="2">K18/E18</f>
        <v>0</v>
      </c>
      <c r="M18" s="15">
        <f>AVERAGE(M14:M17)</f>
        <v>83.25</v>
      </c>
      <c r="N18" s="17">
        <f>AVERAGE(N14:N17)</f>
        <v>0.78430637622365285</v>
      </c>
    </row>
    <row r="20" spans="1:14" ht="120" customHeight="1" x14ac:dyDescent="0.3">
      <c r="A20" s="62" t="s">
        <v>24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2" spans="1:14" x14ac:dyDescent="0.3">
      <c r="A22" s="10"/>
    </row>
    <row r="23" spans="1:14" x14ac:dyDescent="0.3">
      <c r="B23" s="63" t="s">
        <v>25</v>
      </c>
      <c r="C23" s="63"/>
      <c r="D23" s="63"/>
      <c r="G23" s="46" t="s">
        <v>26</v>
      </c>
      <c r="H23" s="46"/>
      <c r="I23" s="46"/>
      <c r="J23" s="46"/>
    </row>
    <row r="24" spans="1:14" ht="62.25" customHeight="1" x14ac:dyDescent="0.3">
      <c r="B24" s="64"/>
      <c r="C24" s="64"/>
      <c r="D24" s="64"/>
      <c r="G24" s="51"/>
      <c r="H24" s="51"/>
      <c r="I24" s="51"/>
      <c r="J24" s="51"/>
    </row>
    <row r="25" spans="1:14" hidden="1" x14ac:dyDescent="0.3">
      <c r="A25" s="60" t="e">
        <v>#REF!</v>
      </c>
      <c r="B25" s="60"/>
      <c r="C25" s="5"/>
      <c r="E25" s="60"/>
      <c r="F25" s="60"/>
      <c r="G25" s="60"/>
      <c r="H25" s="60"/>
    </row>
    <row r="26" spans="1:14" hidden="1" x14ac:dyDescent="0.3"/>
    <row r="27" spans="1:14" ht="45" customHeight="1" x14ac:dyDescent="0.3">
      <c r="B27" s="61" t="str">
        <f ca="1">B10</f>
        <v>L.I. SERGIO PELAYO VAQUERO</v>
      </c>
      <c r="C27" s="61"/>
      <c r="D27" s="61"/>
      <c r="E27" s="11"/>
      <c r="F27" s="11"/>
      <c r="G27" s="61" t="s">
        <v>31</v>
      </c>
      <c r="H27" s="61"/>
      <c r="I27" s="61"/>
      <c r="J27" s="61"/>
    </row>
  </sheetData>
  <mergeCells count="32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  <mergeCell ref="D8:E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2024-06-19T22:37:47Z</dcterms:modified>
  <cp:category/>
  <cp:contentStatus/>
</cp:coreProperties>
</file>