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Reporte de Calificaciones/"/>
    </mc:Choice>
  </mc:AlternateContent>
  <xr:revisionPtr revIDLastSave="0" documentId="13_ncr:1_{F839C31D-1546-FB46-904D-BAA2CB3A7104}" xr6:coauthVersionLast="47" xr6:coauthVersionMax="47" xr10:uidLastSave="{00000000-0000-0000-0000-000000000000}"/>
  <bookViews>
    <workbookView xWindow="2280" yWindow="500" windowWidth="25040" windowHeight="132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'4'!$A$1:$N$39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2" l="1"/>
  <c r="E6" i="23"/>
  <c r="E6" i="24"/>
  <c r="E6" i="25"/>
  <c r="E15" i="24"/>
  <c r="I15" i="24"/>
  <c r="D20" i="24"/>
  <c r="A20" i="24"/>
  <c r="C15" i="24"/>
  <c r="A15" i="24"/>
  <c r="D15" i="24"/>
  <c r="E17" i="22"/>
  <c r="E17" i="23"/>
  <c r="E16" i="22"/>
  <c r="E16" i="23"/>
  <c r="E15" i="22"/>
  <c r="E15" i="23"/>
  <c r="E14" i="22"/>
  <c r="E14" i="23"/>
  <c r="C17" i="22"/>
  <c r="C17" i="23"/>
  <c r="C16" i="22"/>
  <c r="C16" i="23"/>
  <c r="C15" i="22"/>
  <c r="C15" i="23"/>
  <c r="A17" i="22"/>
  <c r="A17" i="23"/>
  <c r="A16" i="22"/>
  <c r="A16" i="23"/>
  <c r="A15" i="22"/>
  <c r="A15" i="23"/>
  <c r="I17" i="24"/>
  <c r="C18" i="24"/>
  <c r="D18" i="24"/>
  <c r="E18" i="24"/>
  <c r="G37" i="22"/>
  <c r="L17" i="23"/>
  <c r="L15" i="23"/>
  <c r="I17" i="23"/>
  <c r="I15" i="23"/>
  <c r="D15" i="23"/>
  <c r="L14" i="22"/>
  <c r="E15" i="25"/>
  <c r="H15" i="25"/>
  <c r="H16" i="25"/>
  <c r="E17" i="25"/>
  <c r="H17" i="25"/>
  <c r="H14" i="25"/>
  <c r="N28" i="25"/>
  <c r="M28" i="25"/>
  <c r="K28" i="25"/>
  <c r="G28" i="25"/>
  <c r="F2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30" i="24"/>
  <c r="M30" i="24"/>
  <c r="K30" i="24"/>
  <c r="G30" i="24"/>
  <c r="F30" i="24"/>
  <c r="I20" i="24"/>
  <c r="E19" i="24"/>
  <c r="I19" i="24"/>
  <c r="D19" i="24"/>
  <c r="C19" i="24"/>
  <c r="A19" i="24"/>
  <c r="I18" i="24"/>
  <c r="A18" i="24"/>
  <c r="E16" i="24"/>
  <c r="I16" i="24"/>
  <c r="D16" i="24"/>
  <c r="C16" i="24"/>
  <c r="A16" i="24"/>
  <c r="E14" i="24"/>
  <c r="I14" i="24"/>
  <c r="D14" i="24"/>
  <c r="C14" i="24"/>
  <c r="A14" i="24"/>
  <c r="B10" i="24"/>
  <c r="B39" i="24"/>
  <c r="L8" i="24"/>
  <c r="H8" i="24"/>
  <c r="E8" i="24"/>
  <c r="N30" i="23"/>
  <c r="M30" i="23"/>
  <c r="K30" i="23"/>
  <c r="F30" i="23"/>
  <c r="I16" i="23"/>
  <c r="D16" i="23"/>
  <c r="I14" i="23"/>
  <c r="D14" i="23"/>
  <c r="C14" i="23"/>
  <c r="A14" i="23"/>
  <c r="B10" i="23"/>
  <c r="B39" i="23"/>
  <c r="L8" i="23"/>
  <c r="H8" i="23"/>
  <c r="E8" i="23"/>
  <c r="D15" i="22"/>
  <c r="D16" i="22"/>
  <c r="D17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E28" i="25"/>
  <c r="L14" i="24"/>
  <c r="L16" i="24"/>
  <c r="L18" i="24"/>
  <c r="L19" i="24"/>
  <c r="L20" i="24"/>
  <c r="E30" i="24"/>
  <c r="L14" i="23"/>
  <c r="L16" i="23"/>
  <c r="E30" i="23"/>
  <c r="E28" i="22"/>
  <c r="I28" i="10"/>
  <c r="L28" i="10"/>
  <c r="I28" i="25"/>
  <c r="J28" i="25"/>
  <c r="L28" i="25"/>
  <c r="H28" i="25"/>
  <c r="I30" i="24"/>
  <c r="J30" i="24"/>
  <c r="L30" i="24"/>
  <c r="H30" i="24"/>
  <c r="I30" i="23"/>
  <c r="L30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<sst xmlns="http://schemas.openxmlformats.org/spreadsheetml/2006/main" count="205" uniqueCount="51">
  <si>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</si>
  <si>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</si>
  <si>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</si>
  <si>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</si>
  <si>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</si>
  <si>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</si>
  <si>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</si>
  <si>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</si>
  <si>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</si>
  <si>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</si>
  <si>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</si>
  <si>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</si>
  <si>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</si>
  <si>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</si>
  <si>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</si>
  <si>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</si>
  <si>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</si>
  <si>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</si>
  <si>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</si>
  <si>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</si>
  <si>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</si>
  <si>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</si>
  <si>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</si>
  <si>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</si>
  <si>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</si>
  <si>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</si>
  <si>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</si>
  <si>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</si>
  <si>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</si>
  <si>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</si>
  <si>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</si>
  <si>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</si>
  <si>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ISIC</t>
  </si>
  <si>
    <t>MTI IVONNE CARMONA LOEZA</t>
  </si>
  <si>
    <t>MTI. IVONNE CARMONA LOEZA</t>
  </si>
  <si>
    <t>II</t>
  </si>
  <si>
    <t>III</t>
  </si>
  <si>
    <t>IV</t>
  </si>
  <si>
    <t>V</t>
  </si>
  <si>
    <t>FUNDAMENTOS DE BASE DE DATOS</t>
  </si>
  <si>
    <t>PROGRAMACION WEB</t>
  </si>
  <si>
    <t>604A</t>
  </si>
  <si>
    <t>PROBABILIDAD Y ESTADISTICA</t>
  </si>
  <si>
    <t>204A</t>
  </si>
  <si>
    <t>204B</t>
  </si>
  <si>
    <t>ISC DIEGO DE JESUS VELAZQUEZ LUCHO</t>
  </si>
  <si>
    <t>T</t>
  </si>
  <si>
    <t>FEB -JUN 24</t>
  </si>
  <si>
    <t>604B</t>
  </si>
  <si>
    <t>ADMINISTRACION DE BASE DE DATOS</t>
  </si>
  <si>
    <t>404A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</si>
</sst>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125" zoomScaleNormal="125" zoomScaleSheetLayoutView="100" zoomScalePageLayoutView="125" workbookViewId="0">
      <selection activeCell="G38" sqref="G3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41" t="s">
        <v>7</v>
      </c>
      <c r="J8" s="41"/>
      <c r="K8" s="41"/>
      <c r="L8" s="35" t="s">
        <v>47</v>
      </c>
      <c r="M8" s="35"/>
      <c r="N8" s="35"/>
    </row>
    <row r="10" spans="1:14" x14ac:dyDescent="0.1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21" t="s">
        <v>40</v>
      </c>
      <c r="B14" s="9" t="s">
        <v>21</v>
      </c>
      <c r="C14" s="22" t="s">
        <v>41</v>
      </c>
      <c r="D14" s="9" t="s">
        <v>32</v>
      </c>
      <c r="E14" s="22">
        <v>20</v>
      </c>
      <c r="F14" s="22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2">
        <v>91</v>
      </c>
      <c r="N14" s="23">
        <v>0.75</v>
      </c>
    </row>
    <row r="15" spans="1:14" s="11" customFormat="1" ht="14" x14ac:dyDescent="0.15">
      <c r="A15" s="21" t="s">
        <v>40</v>
      </c>
      <c r="B15" s="9" t="s">
        <v>21</v>
      </c>
      <c r="C15" s="22" t="s">
        <v>48</v>
      </c>
      <c r="D15" s="9" t="s">
        <v>32</v>
      </c>
      <c r="E15" s="22">
        <v>16</v>
      </c>
      <c r="F15" s="22">
        <v>12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2">
        <v>83</v>
      </c>
      <c r="N15" s="23">
        <v>0.69</v>
      </c>
    </row>
    <row r="16" spans="1:14" s="11" customFormat="1" ht="14" x14ac:dyDescent="0.15">
      <c r="A16" s="21" t="s">
        <v>49</v>
      </c>
      <c r="B16" s="9" t="s">
        <v>21</v>
      </c>
      <c r="C16" s="22" t="s">
        <v>41</v>
      </c>
      <c r="D16" s="9" t="s">
        <v>32</v>
      </c>
      <c r="E16" s="22">
        <v>14</v>
      </c>
      <c r="F16" s="22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92</v>
      </c>
      <c r="N16" s="23">
        <v>0.93</v>
      </c>
    </row>
    <row r="17" spans="1:14" s="11" customFormat="1" ht="14" x14ac:dyDescent="0.15">
      <c r="A17" s="21" t="s">
        <v>39</v>
      </c>
      <c r="B17" s="9" t="s">
        <v>21</v>
      </c>
      <c r="C17" s="22" t="s">
        <v>50</v>
      </c>
      <c r="D17" s="9" t="s">
        <v>32</v>
      </c>
      <c r="E17" s="22">
        <v>35</v>
      </c>
      <c r="F17" s="22">
        <v>30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81</v>
      </c>
      <c r="N17" s="23">
        <v>0.6</v>
      </c>
    </row>
    <row r="18" spans="1:14" s="11" customFormat="1" x14ac:dyDescent="0.15">
      <c r="A18" s="21"/>
      <c r="B18" s="9"/>
      <c r="C18" s="22"/>
      <c r="D18" s="9"/>
      <c r="E18" s="22"/>
      <c r="F18" s="22"/>
      <c r="G18" s="9"/>
      <c r="H18" s="10"/>
      <c r="I18" s="9"/>
      <c r="J18" s="10"/>
      <c r="K18" s="9"/>
      <c r="L18" s="10"/>
      <c r="M18" s="22"/>
      <c r="N18" s="23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73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0.74250000000000005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">
        <v>33</v>
      </c>
      <c r="C37" s="28"/>
      <c r="D37" s="28"/>
      <c r="E37" s="13"/>
      <c r="F37" s="13"/>
      <c r="G37" s="29" t="s">
        <v>45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5" zoomScale="125" zoomScaleNormal="125" zoomScaleSheetLayoutView="100" zoomScalePageLayoutView="125" workbookViewId="0">
      <selection activeCell="N17" sqref="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'1'!E6:H6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35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24">
        <f t="shared" ref="L14" si="1">K14/E14</f>
        <v>0</v>
      </c>
      <c r="M14" s="9"/>
      <c r="N14" s="25"/>
    </row>
    <row r="15" spans="1:14" s="11" customFormat="1" ht="14" x14ac:dyDescent="0.15">
      <c r="A15" s="9" t="str">
        <f>'1'!A15</f>
        <v>PROGRAMACION WEB</v>
      </c>
      <c r="B15" s="9" t="s">
        <v>35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24">
        <f t="shared" ref="L15:L28" si="2">K15/E15</f>
        <v>0</v>
      </c>
      <c r="M15" s="9"/>
      <c r="N15" s="25"/>
    </row>
    <row r="16" spans="1:14" s="11" customFormat="1" ht="14" x14ac:dyDescent="0.15">
      <c r="A16" s="9" t="str">
        <f>'1'!A16</f>
        <v>ADMINISTRACION DE BASE DE DATOS</v>
      </c>
      <c r="B16" s="9" t="s">
        <v>35</v>
      </c>
      <c r="C16" s="9" t="str">
        <f>'1'!C16</f>
        <v>604A</v>
      </c>
      <c r="D16" s="9" t="str">
        <f>'1'!D16</f>
        <v>ISIC</v>
      </c>
      <c r="E16" s="9">
        <f>'1'!E16</f>
        <v>14</v>
      </c>
      <c r="F16" s="9"/>
      <c r="G16" s="9"/>
      <c r="H16" s="10"/>
      <c r="I16" s="9">
        <f t="shared" si="0"/>
        <v>14</v>
      </c>
      <c r="J16" s="10"/>
      <c r="K16" s="9">
        <v>0</v>
      </c>
      <c r="L16" s="24">
        <f t="shared" si="2"/>
        <v>0</v>
      </c>
      <c r="M16" s="9"/>
      <c r="N16" s="25"/>
    </row>
    <row r="17" spans="1:14" s="11" customFormat="1" ht="14" x14ac:dyDescent="0.15">
      <c r="A17" s="9" t="str">
        <f>'1'!A17</f>
        <v>FUNDAMENTOS DE BASE DE DATOS</v>
      </c>
      <c r="B17" s="9" t="s">
        <v>35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/>
      <c r="G17" s="9"/>
      <c r="H17" s="10"/>
      <c r="I17" s="9">
        <f t="shared" si="0"/>
        <v>35</v>
      </c>
      <c r="J17" s="10"/>
      <c r="K17" s="9">
        <v>0</v>
      </c>
      <c r="L17" s="24">
        <f t="shared" si="2"/>
        <v>0</v>
      </c>
      <c r="M17" s="9"/>
      <c r="N17" s="2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24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0</v>
      </c>
      <c r="G28" s="17"/>
      <c r="H28" s="18"/>
      <c r="I28" s="17">
        <f t="shared" si="0"/>
        <v>85</v>
      </c>
      <c r="J28" s="18"/>
      <c r="K28" s="17">
        <f>SUM(K14:K27)</f>
        <v>0</v>
      </c>
      <c r="L28" s="18">
        <f t="shared" si="2"/>
        <v>0</v>
      </c>
      <c r="M28" s="26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28" t="str">
        <f>'1'!G37:J37</f>
        <v>ISC DIEGO DE JESUS VELAZQUEZ LUCHO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11" zoomScaleSheetLayoutView="100" workbookViewId="0">
      <selection activeCell="M14" sqref="M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'2'!E6:H6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36</v>
      </c>
      <c r="C14" s="9" t="str">
        <f>'1'!C14</f>
        <v>604A</v>
      </c>
      <c r="D14" s="9" t="str">
        <f>'1'!D14</f>
        <v>ISIC</v>
      </c>
      <c r="E14" s="9">
        <f>'2'!E14</f>
        <v>20</v>
      </c>
      <c r="F14" s="9">
        <v>0</v>
      </c>
      <c r="G14" s="9"/>
      <c r="H14" s="10"/>
      <c r="I14" s="9">
        <f t="shared" ref="I14:I30" si="0">(E14-SUM(F14:G14))-K14</f>
        <v>20</v>
      </c>
      <c r="J14" s="10"/>
      <c r="K14" s="9">
        <v>0</v>
      </c>
      <c r="L14" s="10">
        <f t="shared" ref="L14:L30" si="1">K14/E14</f>
        <v>0</v>
      </c>
      <c r="M14" s="9"/>
      <c r="N14" s="25"/>
    </row>
    <row r="15" spans="1:14" s="11" customFormat="1" ht="14" x14ac:dyDescent="0.15">
      <c r="A15" s="9" t="str">
        <f>'2'!A15</f>
        <v>PROGRAMACION WEB</v>
      </c>
      <c r="B15" s="9" t="s">
        <v>36</v>
      </c>
      <c r="C15" s="9" t="str">
        <f>'2'!C15</f>
        <v>604B</v>
      </c>
      <c r="D15" s="9" t="str">
        <f>'1'!D15</f>
        <v>ISIC</v>
      </c>
      <c r="E15" s="9">
        <f>'2'!E15</f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25"/>
    </row>
    <row r="16" spans="1:14" s="11" customFormat="1" ht="14" x14ac:dyDescent="0.15">
      <c r="A16" s="9" t="str">
        <f>'2'!A16</f>
        <v>ADMINISTRACION DE BASE DE DATOS</v>
      </c>
      <c r="B16" s="9" t="s">
        <v>36</v>
      </c>
      <c r="C16" s="9" t="str">
        <f>'2'!C16</f>
        <v>604A</v>
      </c>
      <c r="D16" s="9" t="str">
        <f>'1'!D15</f>
        <v>ISIC</v>
      </c>
      <c r="E16" s="9">
        <f>'2'!E16</f>
        <v>14</v>
      </c>
      <c r="F16" s="9">
        <v>0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/>
      <c r="N16" s="25"/>
    </row>
    <row r="17" spans="1:14" s="11" customFormat="1" ht="14" x14ac:dyDescent="0.15">
      <c r="A17" s="9" t="str">
        <f>'2'!A17</f>
        <v>FUNDAMENTOS DE BASE DE DATOS</v>
      </c>
      <c r="B17" s="9" t="s">
        <v>36</v>
      </c>
      <c r="C17" s="9" t="str">
        <f>'2'!C17</f>
        <v>404A</v>
      </c>
      <c r="D17" s="9" t="s">
        <v>32</v>
      </c>
      <c r="E17" s="9">
        <f>'2'!E17</f>
        <v>35</v>
      </c>
      <c r="F17" s="9">
        <v>0</v>
      </c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/>
      <c r="N17" s="2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2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2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85</v>
      </c>
      <c r="F30" s="17">
        <f>SUM(F14:F29)</f>
        <v>0</v>
      </c>
      <c r="G30" s="17"/>
      <c r="H30" s="18"/>
      <c r="I30" s="17">
        <f t="shared" si="0"/>
        <v>85</v>
      </c>
      <c r="J30" s="18"/>
      <c r="K30" s="17">
        <f>SUM(K14:K29)</f>
        <v>0</v>
      </c>
      <c r="L30" s="18">
        <f t="shared" si="1"/>
        <v>0</v>
      </c>
      <c r="M30" s="26" t="e">
        <f>AVERAGE(M14:M29)</f>
        <v>#DIV/0!</v>
      </c>
      <c r="N30" s="19" t="e">
        <f>AVERAGE(N14:N29)</f>
        <v>#DIV/0!</v>
      </c>
    </row>
    <row r="32" spans="1:14" ht="120" customHeight="1" x14ac:dyDescent="0.15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 x14ac:dyDescent="0.15">
      <c r="A34" s="12"/>
    </row>
    <row r="35" spans="1:10" x14ac:dyDescent="0.15">
      <c r="B35" s="32" t="s">
        <v>27</v>
      </c>
      <c r="C35" s="32"/>
      <c r="D35" s="32"/>
      <c r="G35" s="33" t="s">
        <v>28</v>
      </c>
      <c r="H35" s="33"/>
      <c r="I35" s="33"/>
      <c r="J35" s="33"/>
    </row>
    <row r="36" spans="1:10" ht="62.25" customHeight="1" x14ac:dyDescent="0.15">
      <c r="B36" s="34"/>
      <c r="C36" s="34"/>
      <c r="D36" s="34"/>
      <c r="G36" s="35"/>
      <c r="H36" s="35"/>
      <c r="I36" s="35"/>
      <c r="J36" s="35"/>
    </row>
    <row r="37" spans="1:10" hidden="1" x14ac:dyDescent="0.15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15"/>
    <row r="39" spans="1:10" ht="45" customHeight="1" x14ac:dyDescent="0.15">
      <c r="B39" s="28" t="str">
        <f>B10</f>
        <v>MTI. IVONNE CARMONA LOEZA</v>
      </c>
      <c r="C39" s="28"/>
      <c r="D39" s="28"/>
      <c r="E39" s="13"/>
      <c r="F39" s="13"/>
      <c r="G39" s="47" t="s">
        <v>45</v>
      </c>
      <c r="H39" s="47"/>
      <c r="I39" s="47"/>
      <c r="J39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110" zoomScaleNormal="110" zoomScaleSheetLayoutView="100" zoomScalePageLayoutView="110" workbookViewId="0">
      <selection activeCell="A14" sqref="A14:B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'3'!E6:H6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37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>
        <v>11</v>
      </c>
      <c r="G14" s="9"/>
      <c r="H14" s="10"/>
      <c r="I14" s="9">
        <f t="shared" ref="I14:I30" si="0">(E14-SUM(F14:G14))-K14</f>
        <v>9</v>
      </c>
      <c r="J14" s="10"/>
      <c r="K14" s="9">
        <v>0</v>
      </c>
      <c r="L14" s="24">
        <f t="shared" ref="L14:L30" si="1">K14/E14</f>
        <v>0</v>
      </c>
      <c r="M14" s="9">
        <v>54</v>
      </c>
      <c r="N14" s="25">
        <v>0.61</v>
      </c>
    </row>
    <row r="15" spans="1:14" s="11" customFormat="1" ht="14" x14ac:dyDescent="0.15">
      <c r="A15" s="9" t="str">
        <f>'1'!A14</f>
        <v>PROGRAMACION WEB</v>
      </c>
      <c r="B15" s="9" t="s">
        <v>38</v>
      </c>
      <c r="C15" s="9" t="str">
        <f>'1'!C14</f>
        <v>604A</v>
      </c>
      <c r="D15" s="9" t="str">
        <f>'1'!D15</f>
        <v>ISIC</v>
      </c>
      <c r="E15" s="9">
        <f>'1'!E14</f>
        <v>20</v>
      </c>
      <c r="F15" s="9">
        <v>9</v>
      </c>
      <c r="G15" s="9"/>
      <c r="H15" s="10"/>
      <c r="I15" s="9">
        <f t="shared" si="0"/>
        <v>11</v>
      </c>
      <c r="J15" s="10"/>
      <c r="K15" s="9">
        <v>0</v>
      </c>
      <c r="L15" s="24">
        <v>0</v>
      </c>
      <c r="M15" s="9">
        <v>46</v>
      </c>
      <c r="N15" s="25">
        <v>0.5</v>
      </c>
    </row>
    <row r="16" spans="1:14" s="11" customFormat="1" ht="14" x14ac:dyDescent="0.15">
      <c r="A16" s="9" t="str">
        <f>'1'!A15</f>
        <v>PROGRAMACION WEB</v>
      </c>
      <c r="B16" s="9" t="s">
        <v>37</v>
      </c>
      <c r="C16" s="9" t="str">
        <f>'1'!C15</f>
        <v>604B</v>
      </c>
      <c r="D16" s="9" t="str">
        <f>'1'!D15</f>
        <v>ISIC</v>
      </c>
      <c r="E16" s="9">
        <f>'1'!E15</f>
        <v>16</v>
      </c>
      <c r="F16" s="9">
        <v>14</v>
      </c>
      <c r="G16" s="9"/>
      <c r="H16" s="10"/>
      <c r="I16" s="9">
        <f t="shared" si="0"/>
        <v>2</v>
      </c>
      <c r="J16" s="10"/>
      <c r="K16" s="9">
        <v>0</v>
      </c>
      <c r="L16" s="24">
        <f t="shared" si="1"/>
        <v>0</v>
      </c>
      <c r="M16" s="9">
        <v>42</v>
      </c>
      <c r="N16" s="25">
        <v>0.48</v>
      </c>
    </row>
    <row r="17" spans="1:14" s="11" customFormat="1" ht="14" x14ac:dyDescent="0.15">
      <c r="A17" s="9" t="s">
        <v>42</v>
      </c>
      <c r="B17" s="9" t="s">
        <v>37</v>
      </c>
      <c r="C17" s="9" t="s">
        <v>43</v>
      </c>
      <c r="D17" s="9" t="s">
        <v>32</v>
      </c>
      <c r="E17" s="9">
        <v>34</v>
      </c>
      <c r="F17" s="9">
        <v>28</v>
      </c>
      <c r="G17" s="9"/>
      <c r="H17" s="10"/>
      <c r="I17" s="9">
        <f t="shared" si="0"/>
        <v>6</v>
      </c>
      <c r="J17" s="10"/>
      <c r="K17" s="9">
        <v>0</v>
      </c>
      <c r="L17" s="24">
        <v>0</v>
      </c>
      <c r="M17" s="9">
        <v>75</v>
      </c>
      <c r="N17" s="25">
        <v>0.82</v>
      </c>
    </row>
    <row r="18" spans="1:14" s="11" customFormat="1" ht="14" x14ac:dyDescent="0.15">
      <c r="A18" s="9" t="str">
        <f>'1'!A16</f>
        <v>ADMINISTRACION DE BASE DE DATOS</v>
      </c>
      <c r="B18" s="9" t="s">
        <v>38</v>
      </c>
      <c r="C18" s="9" t="str">
        <f>'1'!C16</f>
        <v>604A</v>
      </c>
      <c r="D18" s="9" t="str">
        <f>'1'!D16</f>
        <v>ISIC</v>
      </c>
      <c r="E18" s="9">
        <f>'1'!E16</f>
        <v>14</v>
      </c>
      <c r="F18" s="9">
        <v>29</v>
      </c>
      <c r="G18" s="9"/>
      <c r="H18" s="24"/>
      <c r="I18" s="9">
        <f t="shared" si="0"/>
        <v>-15</v>
      </c>
      <c r="J18" s="24"/>
      <c r="K18" s="9">
        <v>0</v>
      </c>
      <c r="L18" s="24">
        <f t="shared" si="1"/>
        <v>0</v>
      </c>
      <c r="M18" s="9">
        <v>79</v>
      </c>
      <c r="N18" s="25">
        <v>0.85</v>
      </c>
    </row>
    <row r="19" spans="1:14" s="11" customFormat="1" ht="14" x14ac:dyDescent="0.15">
      <c r="A19" s="9" t="str">
        <f>'1'!A17</f>
        <v>FUNDAMENTOS DE BASE DE DATOS</v>
      </c>
      <c r="B19" s="9" t="s">
        <v>37</v>
      </c>
      <c r="C19" s="9" t="str">
        <f>'1'!C17</f>
        <v>404A</v>
      </c>
      <c r="D19" s="9" t="str">
        <f>'1'!D17</f>
        <v>ISIC</v>
      </c>
      <c r="E19" s="9">
        <f>'1'!E17</f>
        <v>35</v>
      </c>
      <c r="F19" s="9">
        <v>10</v>
      </c>
      <c r="G19" s="9"/>
      <c r="H19" s="24"/>
      <c r="I19" s="9">
        <f t="shared" si="0"/>
        <v>25</v>
      </c>
      <c r="J19" s="24"/>
      <c r="K19" s="9">
        <v>0</v>
      </c>
      <c r="L19" s="24">
        <f t="shared" si="1"/>
        <v>0</v>
      </c>
      <c r="M19" s="9">
        <v>48</v>
      </c>
      <c r="N19" s="25">
        <v>0.53</v>
      </c>
    </row>
    <row r="20" spans="1:14" s="11" customFormat="1" ht="14" x14ac:dyDescent="0.15">
      <c r="A20" s="9" t="str">
        <f>'1'!A17</f>
        <v>FUNDAMENTOS DE BASE DE DATOS</v>
      </c>
      <c r="B20" s="9" t="s">
        <v>38</v>
      </c>
      <c r="C20" s="9" t="s">
        <v>44</v>
      </c>
      <c r="D20" s="9" t="str">
        <f>'1'!D17</f>
        <v>ISIC</v>
      </c>
      <c r="E20" s="9">
        <v>19</v>
      </c>
      <c r="F20" s="9">
        <v>11</v>
      </c>
      <c r="G20" s="9"/>
      <c r="H20" s="24"/>
      <c r="I20" s="9">
        <f t="shared" si="0"/>
        <v>8</v>
      </c>
      <c r="J20" s="24"/>
      <c r="K20" s="9">
        <v>0</v>
      </c>
      <c r="L20" s="24">
        <f t="shared" si="1"/>
        <v>0</v>
      </c>
      <c r="M20" s="9">
        <v>49</v>
      </c>
      <c r="N20" s="25">
        <v>0.57999999999999996</v>
      </c>
    </row>
    <row r="21" spans="1:14" s="11" customFormat="1" ht="12" customHeigh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158</v>
      </c>
      <c r="F30" s="17">
        <f>SUM(F14:F29)</f>
        <v>112</v>
      </c>
      <c r="G30" s="17">
        <f>SUM(G14:G29)</f>
        <v>0</v>
      </c>
      <c r="H30" s="18">
        <f>SUM(F30:G30)/E30</f>
        <v>0.70886075949367089</v>
      </c>
      <c r="I30" s="17">
        <f t="shared" si="0"/>
        <v>46</v>
      </c>
      <c r="J30" s="18">
        <f t="shared" ref="J30" si="2">I30/E30</f>
        <v>0.29113924050632911</v>
      </c>
      <c r="K30" s="17">
        <f>SUM(K14:K29)</f>
        <v>0</v>
      </c>
      <c r="L30" s="18">
        <f t="shared" si="1"/>
        <v>0</v>
      </c>
      <c r="M30" s="17">
        <f>AVERAGE(M14:M29)</f>
        <v>56.142857142857146</v>
      </c>
      <c r="N30" s="19">
        <f>AVERAGE(N14:N29)</f>
        <v>0.62428571428571433</v>
      </c>
    </row>
    <row r="32" spans="1:14" ht="120" customHeight="1" x14ac:dyDescent="0.15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 x14ac:dyDescent="0.15">
      <c r="A34" s="12"/>
    </row>
    <row r="35" spans="1:10" x14ac:dyDescent="0.15">
      <c r="B35" s="32" t="s">
        <v>27</v>
      </c>
      <c r="C35" s="32"/>
      <c r="D35" s="32"/>
      <c r="G35" s="33" t="s">
        <v>28</v>
      </c>
      <c r="H35" s="33"/>
      <c r="I35" s="33"/>
      <c r="J35" s="33"/>
    </row>
    <row r="36" spans="1:10" ht="62.25" customHeight="1" x14ac:dyDescent="0.15">
      <c r="B36" s="34"/>
      <c r="C36" s="34"/>
      <c r="D36" s="34"/>
      <c r="G36" s="35"/>
      <c r="H36" s="35"/>
      <c r="I36" s="35"/>
      <c r="J36" s="35"/>
    </row>
    <row r="37" spans="1:10" hidden="1" x14ac:dyDescent="0.15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15"/>
    <row r="39" spans="1:10" ht="45" customHeight="1" x14ac:dyDescent="0.15">
      <c r="B39" s="28" t="str">
        <f>B10</f>
        <v>MTI. IVONNE CARMONA LOEZA</v>
      </c>
      <c r="C39" s="28"/>
      <c r="D39" s="28"/>
      <c r="E39" s="13"/>
      <c r="F39" s="13"/>
      <c r="G39" s="47" t="s">
        <v>45</v>
      </c>
      <c r="H39" s="47"/>
      <c r="I39" s="47"/>
      <c r="J39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25" zoomScaleNormal="125" zoomScaleSheetLayoutView="100" zoomScalePageLayoutView="125" workbookViewId="0">
      <selection activeCell="M16" sqref="M1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'4'!E6:H6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46</v>
      </c>
      <c r="C14" s="9" t="str">
        <f>'1'!C14</f>
        <v>604A</v>
      </c>
      <c r="D14" s="9" t="str">
        <f>'1'!D14</f>
        <v>ISIC</v>
      </c>
      <c r="E14" s="9">
        <v>18</v>
      </c>
      <c r="F14" s="9">
        <v>7</v>
      </c>
      <c r="G14" s="9">
        <v>6</v>
      </c>
      <c r="H14" s="10">
        <f>(F14+G14)/E14</f>
        <v>0.72222222222222221</v>
      </c>
      <c r="I14" s="9">
        <f t="shared" ref="I14:I28" si="0">(E14-SUM(F14:G14))-K14</f>
        <v>5</v>
      </c>
      <c r="J14" s="10">
        <f t="shared" ref="J14:J28" si="1">I14/E14</f>
        <v>0.27777777777777779</v>
      </c>
      <c r="K14" s="9">
        <v>0</v>
      </c>
      <c r="L14" s="10">
        <f t="shared" ref="L14:L28" si="2">K14/E14</f>
        <v>0</v>
      </c>
      <c r="M14" s="9">
        <v>62</v>
      </c>
      <c r="N14" s="15">
        <v>0.72</v>
      </c>
    </row>
    <row r="15" spans="1:14" s="11" customFormat="1" ht="14" x14ac:dyDescent="0.15">
      <c r="A15" s="9" t="str">
        <f>'1'!A15</f>
        <v>PROGRAMACION WEB</v>
      </c>
      <c r="B15" s="9" t="s">
        <v>46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>
        <v>11</v>
      </c>
      <c r="G15" s="9">
        <v>13</v>
      </c>
      <c r="H15" s="10">
        <f t="shared" ref="H15:H17" si="3">(F15+G15)/E15</f>
        <v>1.5</v>
      </c>
      <c r="I15" s="9">
        <f t="shared" si="0"/>
        <v>-8</v>
      </c>
      <c r="J15" s="10">
        <f t="shared" si="1"/>
        <v>-0.5</v>
      </c>
      <c r="K15" s="9">
        <v>0</v>
      </c>
      <c r="L15" s="10">
        <f t="shared" si="2"/>
        <v>0</v>
      </c>
      <c r="M15" s="9">
        <v>72</v>
      </c>
      <c r="N15" s="15">
        <v>0.83</v>
      </c>
    </row>
    <row r="16" spans="1:14" s="11" customFormat="1" ht="14" x14ac:dyDescent="0.15">
      <c r="A16" s="9" t="str">
        <f>'1'!A16</f>
        <v>ADMINISTRACION DE BASE DE DATOS</v>
      </c>
      <c r="B16" s="9" t="s">
        <v>46</v>
      </c>
      <c r="C16" s="9" t="str">
        <f>'1'!C16</f>
        <v>604A</v>
      </c>
      <c r="D16" s="9" t="str">
        <f>'1'!D16</f>
        <v>ISIC</v>
      </c>
      <c r="E16" s="9">
        <v>35</v>
      </c>
      <c r="F16" s="9">
        <v>22</v>
      </c>
      <c r="G16" s="9">
        <v>12</v>
      </c>
      <c r="H16" s="10">
        <f t="shared" si="3"/>
        <v>0.97142857142857142</v>
      </c>
      <c r="I16" s="9">
        <f t="shared" si="0"/>
        <v>1</v>
      </c>
      <c r="J16" s="10">
        <f t="shared" si="1"/>
        <v>2.8571428571428571E-2</v>
      </c>
      <c r="K16" s="9">
        <v>0</v>
      </c>
      <c r="L16" s="10">
        <f t="shared" si="2"/>
        <v>0</v>
      </c>
      <c r="M16" s="9">
        <v>88</v>
      </c>
      <c r="N16" s="15">
        <v>0.71</v>
      </c>
    </row>
    <row r="17" spans="1:14" s="11" customFormat="1" ht="14" x14ac:dyDescent="0.15">
      <c r="A17" s="9" t="str">
        <f>'1'!A17</f>
        <v>FUNDAMENTOS DE BASE DE DATOS</v>
      </c>
      <c r="B17" s="9" t="s">
        <v>46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>
        <v>6</v>
      </c>
      <c r="G17" s="9">
        <v>9</v>
      </c>
      <c r="H17" s="10">
        <f t="shared" si="3"/>
        <v>0.42857142857142855</v>
      </c>
      <c r="I17" s="9">
        <f t="shared" si="0"/>
        <v>20</v>
      </c>
      <c r="J17" s="10">
        <f t="shared" si="1"/>
        <v>0.5714285714285714</v>
      </c>
      <c r="K17" s="9">
        <v>0</v>
      </c>
      <c r="L17" s="10">
        <f t="shared" si="2"/>
        <v>0</v>
      </c>
      <c r="M17" s="9">
        <v>64</v>
      </c>
      <c r="N17" s="15">
        <v>0.79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46</v>
      </c>
      <c r="G28" s="17">
        <f>SUM(G14:G27)</f>
        <v>40</v>
      </c>
      <c r="H28" s="18">
        <f>SUM(F28:G28)/E28</f>
        <v>0.82692307692307687</v>
      </c>
      <c r="I28" s="17">
        <f t="shared" si="0"/>
        <v>18</v>
      </c>
      <c r="J28" s="18">
        <f t="shared" si="1"/>
        <v>0.17307692307692307</v>
      </c>
      <c r="K28" s="17">
        <f>SUM(K14:K27)</f>
        <v>0</v>
      </c>
      <c r="L28" s="18">
        <f t="shared" si="2"/>
        <v>0</v>
      </c>
      <c r="M28" s="17">
        <f>AVERAGE(M14:M27)</f>
        <v>71.5</v>
      </c>
      <c r="N28" s="19">
        <f>AVERAGE(N14:N27)</f>
        <v>0.76249999999999996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47" t="s">
        <v>45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IvonNe CaRmOnA</cp:lastModifiedBy>
  <cp:revision/>
  <cp:lastPrinted>2022-10-19T16:50:28Z</cp:lastPrinted>
  <dcterms:created xsi:type="dcterms:W3CDTF">2021-11-22T14:45:25Z</dcterms:created>
  <dcterms:modified xsi:type="dcterms:W3CDTF">2024-03-06T23:30:30Z</dcterms:modified>
  <cp:category/>
  <cp:contentStatus/>
</cp:coreProperties>
</file>