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67B434FF-6281-4893-A9E8-E8C6BC34DA5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6" l="1"/>
  <c r="M28" i="26"/>
  <c r="K28" i="26"/>
  <c r="G28" i="26"/>
  <c r="F28" i="26"/>
  <c r="E28" i="26"/>
  <c r="I28" i="26" s="1"/>
  <c r="J28" i="26" s="1"/>
  <c r="I18" i="26"/>
  <c r="I17" i="26"/>
  <c r="I16" i="26"/>
  <c r="I15" i="26"/>
  <c r="I14" i="26"/>
  <c r="I15" i="10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N28" i="10"/>
  <c r="M28" i="10"/>
  <c r="K28" i="10"/>
  <c r="G28" i="10"/>
  <c r="F28" i="10"/>
  <c r="E28" i="10"/>
  <c r="L28" i="26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DABD2C91-C4DF-4A91-82B2-431A6B51C6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<sst xmlns="http://schemas.openxmlformats.org/spreadsheetml/2006/main" count="228" uniqueCount="62">
  <si>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</si>
  <si>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</si>
  <si>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</si>
  <si>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</si>
  <si>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</si>
  <si>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</si>
  <si>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</si>
  <si>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</si>
  <si>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</si>
  <si>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</si>
  <si>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</si>
  <si>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</si>
  <si>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</si>
  <si>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</si>
  <si>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</si>
  <si>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</si>
  <si>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</si>
  <si>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</si>
  <si>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</si>
  <si>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</si>
  <si>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</si>
  <si>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</si>
  <si>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</si>
  <si>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</si>
  <si>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</si>
  <si>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</si>
  <si>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</si>
  <si>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</si>
  <si>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</si>
  <si>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</si>
  <si>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</si>
  <si>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</si>
  <si>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</si>
  <si>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</si>
  <si>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</si>
  <si>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</si>
  <si>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</si>
  <si>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</si>
  <si>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</si>
  <si>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</si>
  <si>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</si>
  <si>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</si>
  <si>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</si>
  <si>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</si>
  <si>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</si>
  <si>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</si>
  <si>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</si>
  <si>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</si>
  <si>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Febrero- Junio 2024</t>
  </si>
  <si>
    <t>FORMULACIÓN Y EVALUACIÓN DE PROYECTOS</t>
  </si>
  <si>
    <t>TOPICOS DE CALIDAD</t>
  </si>
  <si>
    <t>GESTIÓN DE LOS SISTEMAS DE CALIDAD</t>
  </si>
  <si>
    <t>401-C</t>
  </si>
  <si>
    <t>801-A</t>
  </si>
  <si>
    <t>801-B</t>
  </si>
  <si>
    <t>IIND-2010-228</t>
  </si>
  <si>
    <t>IIND-2010-229</t>
  </si>
  <si>
    <t>IIND-2010-230</t>
  </si>
  <si>
    <t>IIND-2010-231</t>
  </si>
  <si>
    <t>ING. FLOR  I. CHONTAL PELAYO</t>
  </si>
  <si>
    <t>701-A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</si>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</sst>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8AA0A66-6382-4076-BEEC-4C8D68C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92C37-3CA8-4145-9060-C458DB61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11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299503</xdr:colOff>
      <xdr:row>33</xdr:row>
      <xdr:rowOff>319367</xdr:rowOff>
    </xdr:from>
    <xdr:to>
      <xdr:col>3</xdr:col>
      <xdr:colOff>423007</xdr:colOff>
      <xdr:row>36</xdr:row>
      <xdr:rowOff>87681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C25EB-5D0B-4020-82CF-23F0E19E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1526" y="7792162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47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48</v>
      </c>
      <c r="M8" s="40"/>
      <c r="N8" s="40"/>
    </row>
    <row r="10" spans="1:14" x14ac:dyDescent="0.2">
      <c r="A10" s="4" t="s">
        <v>8</v>
      </c>
      <c r="B10" s="40" t="s">
        <v>44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45" t="s">
        <v>35</v>
      </c>
      <c r="B14" s="9" t="s">
        <v>21</v>
      </c>
      <c r="C14" s="9" t="s">
        <v>52</v>
      </c>
      <c r="D14" s="9" t="s">
        <v>46</v>
      </c>
      <c r="E14" s="9">
        <v>26</v>
      </c>
      <c r="F14" s="9">
        <v>8</v>
      </c>
      <c r="G14" s="9"/>
      <c r="H14" s="10"/>
      <c r="I14" s="9">
        <f>E14-F14</f>
        <v>18</v>
      </c>
      <c r="J14" s="10"/>
      <c r="K14" s="9"/>
      <c r="L14" s="10">
        <v>0</v>
      </c>
      <c r="M14" s="9">
        <v>10.19</v>
      </c>
      <c r="N14" s="15">
        <v>0.14000000000000001</v>
      </c>
    </row>
    <row r="15" spans="1:14" s="11" customFormat="1" x14ac:dyDescent="0.2">
      <c r="A15" s="45" t="s">
        <v>49</v>
      </c>
      <c r="B15" s="9" t="s">
        <v>21</v>
      </c>
      <c r="C15" s="9" t="s">
        <v>53</v>
      </c>
      <c r="D15" s="9" t="s">
        <v>55</v>
      </c>
      <c r="E15" s="9">
        <v>15</v>
      </c>
      <c r="F15" s="9">
        <v>8</v>
      </c>
      <c r="G15" s="9"/>
      <c r="H15" s="10"/>
      <c r="I15" s="9">
        <f t="shared" ref="I15:I18" si="0">E15-F15</f>
        <v>7</v>
      </c>
      <c r="J15" s="10"/>
      <c r="K15" s="9"/>
      <c r="L15" s="10">
        <v>0</v>
      </c>
      <c r="M15" s="9">
        <v>48.46</v>
      </c>
      <c r="N15" s="15">
        <v>0.53</v>
      </c>
    </row>
    <row r="16" spans="1:14" s="11" customFormat="1" x14ac:dyDescent="0.2">
      <c r="A16" s="45" t="s">
        <v>49</v>
      </c>
      <c r="B16" s="9" t="s">
        <v>21</v>
      </c>
      <c r="C16" s="9" t="s">
        <v>54</v>
      </c>
      <c r="D16" s="9" t="s">
        <v>56</v>
      </c>
      <c r="E16" s="9">
        <v>22</v>
      </c>
      <c r="F16" s="9">
        <v>16</v>
      </c>
      <c r="G16" s="9"/>
      <c r="H16" s="10"/>
      <c r="I16" s="9">
        <f t="shared" si="0"/>
        <v>6</v>
      </c>
      <c r="J16" s="10"/>
      <c r="K16" s="9"/>
      <c r="L16" s="10">
        <v>0</v>
      </c>
      <c r="M16" s="9">
        <v>62.27</v>
      </c>
      <c r="N16" s="15">
        <v>0.7</v>
      </c>
    </row>
    <row r="17" spans="1:14" s="11" customFormat="1" x14ac:dyDescent="0.2">
      <c r="A17" s="45" t="s">
        <v>50</v>
      </c>
      <c r="B17" s="9" t="s">
        <v>21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77</v>
      </c>
      <c r="N17" s="15">
        <v>0.88</v>
      </c>
    </row>
    <row r="18" spans="1:14" s="11" customFormat="1" x14ac:dyDescent="0.2">
      <c r="A18" s="45" t="s">
        <v>51</v>
      </c>
      <c r="B18" s="9" t="s">
        <v>21</v>
      </c>
      <c r="C18" s="9" t="s">
        <v>60</v>
      </c>
      <c r="D18" s="9" t="s">
        <v>58</v>
      </c>
      <c r="E18" s="9">
        <v>25</v>
      </c>
      <c r="F18" s="9">
        <v>10</v>
      </c>
      <c r="G18" s="9"/>
      <c r="H18" s="10"/>
      <c r="I18" s="9">
        <f t="shared" si="0"/>
        <v>15</v>
      </c>
      <c r="J18" s="10"/>
      <c r="K18" s="9"/>
      <c r="L18" s="10">
        <v>0</v>
      </c>
      <c r="M18" s="9">
        <v>32.4</v>
      </c>
      <c r="N18" s="15">
        <v>0.43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56</v>
      </c>
      <c r="G28" s="17">
        <f>SUM(G14:G27)</f>
        <v>0</v>
      </c>
      <c r="H28" s="18">
        <v>0</v>
      </c>
      <c r="I28" s="17">
        <f t="shared" ref="I28" si="1">(E28-SUM(F28:G28))-K28</f>
        <v>48</v>
      </c>
      <c r="J28" s="18">
        <f t="shared" ref="J28" si="2">I28/E28</f>
        <v>0.46153846153846156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46.064000000000007</v>
      </c>
      <c r="N28" s="19">
        <f>AVERAGE(N14:N27)</f>
        <v>0.53600000000000003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59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/>
      <c r="C37" s="26"/>
      <c r="D37" s="26"/>
      <c r="E37" s="13"/>
      <c r="F37" s="13"/>
      <c r="G37" s="26"/>
      <c r="H37" s="26"/>
      <c r="I37" s="26"/>
      <c r="J37" s="26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6E4-F3E3-4CA0-A6A4-87213B85977E}">
  <sheetPr>
    <pageSetUpPr fitToPage="1"/>
  </sheetPr>
  <dimension ref="A1:N37"/>
  <sheetViews>
    <sheetView tabSelected="1" topLeftCell="A28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47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>
        <v>2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48</v>
      </c>
      <c r="M8" s="40"/>
      <c r="N8" s="40"/>
    </row>
    <row r="9" spans="1:14" x14ac:dyDescent="0.2">
      <c r="B9" s="1" t="s">
        <v>61</v>
      </c>
    </row>
    <row r="10" spans="1:14" x14ac:dyDescent="0.2">
      <c r="A10" s="4" t="s">
        <v>8</v>
      </c>
      <c r="B10" s="40" t="s">
        <v>44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45" t="s">
        <v>35</v>
      </c>
      <c r="B14" s="9" t="s">
        <v>45</v>
      </c>
      <c r="C14" s="9" t="s">
        <v>52</v>
      </c>
      <c r="D14" s="9" t="s">
        <v>46</v>
      </c>
      <c r="E14" s="9">
        <v>26</v>
      </c>
      <c r="F14" s="9">
        <v>15</v>
      </c>
      <c r="G14" s="9"/>
      <c r="H14" s="10"/>
      <c r="I14" s="9">
        <f>E14-F14</f>
        <v>11</v>
      </c>
      <c r="J14" s="10"/>
      <c r="K14" s="9"/>
      <c r="L14" s="10">
        <v>0</v>
      </c>
      <c r="M14" s="9">
        <v>54.7</v>
      </c>
      <c r="N14" s="15">
        <v>0.71</v>
      </c>
    </row>
    <row r="15" spans="1:14" s="11" customFormat="1" x14ac:dyDescent="0.2">
      <c r="A15" s="45" t="s">
        <v>49</v>
      </c>
      <c r="B15" s="9" t="s">
        <v>45</v>
      </c>
      <c r="C15" s="9" t="s">
        <v>53</v>
      </c>
      <c r="D15" s="9" t="s">
        <v>55</v>
      </c>
      <c r="E15" s="9">
        <v>15</v>
      </c>
      <c r="F15" s="9">
        <v>11</v>
      </c>
      <c r="G15" s="9"/>
      <c r="H15" s="10"/>
      <c r="I15" s="9">
        <f t="shared" ref="I15:I18" si="0">E15-F15</f>
        <v>4</v>
      </c>
      <c r="J15" s="10"/>
      <c r="K15" s="9"/>
      <c r="L15" s="10">
        <v>0</v>
      </c>
      <c r="M15" s="9">
        <v>64.599999999999994</v>
      </c>
      <c r="N15" s="15">
        <v>0.73</v>
      </c>
    </row>
    <row r="16" spans="1:14" s="11" customFormat="1" x14ac:dyDescent="0.2">
      <c r="A16" s="45" t="s">
        <v>49</v>
      </c>
      <c r="B16" s="9" t="s">
        <v>45</v>
      </c>
      <c r="C16" s="9" t="s">
        <v>54</v>
      </c>
      <c r="D16" s="9" t="s">
        <v>56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/>
      <c r="L16" s="10">
        <v>0</v>
      </c>
      <c r="M16" s="9">
        <v>85</v>
      </c>
      <c r="N16" s="15">
        <v>0.95</v>
      </c>
    </row>
    <row r="17" spans="1:14" s="11" customFormat="1" x14ac:dyDescent="0.2">
      <c r="A17" s="45" t="s">
        <v>50</v>
      </c>
      <c r="B17" s="9" t="s">
        <v>45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51</v>
      </c>
      <c r="N17" s="15">
        <v>0.88</v>
      </c>
    </row>
    <row r="18" spans="1:14" s="11" customFormat="1" x14ac:dyDescent="0.2">
      <c r="A18" s="45" t="s">
        <v>51</v>
      </c>
      <c r="B18" s="9" t="s">
        <v>45</v>
      </c>
      <c r="C18" s="9" t="s">
        <v>60</v>
      </c>
      <c r="D18" s="9" t="s">
        <v>58</v>
      </c>
      <c r="E18" s="9">
        <v>25</v>
      </c>
      <c r="F18" s="9">
        <v>8</v>
      </c>
      <c r="G18" s="9"/>
      <c r="H18" s="10"/>
      <c r="I18" s="9">
        <f t="shared" si="0"/>
        <v>17</v>
      </c>
      <c r="J18" s="10"/>
      <c r="K18" s="9"/>
      <c r="L18" s="10">
        <v>0</v>
      </c>
      <c r="M18" s="9">
        <v>32.4</v>
      </c>
      <c r="N18" s="15">
        <v>0.32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69</v>
      </c>
      <c r="G28" s="17">
        <f>SUM(G14:G27)</f>
        <v>0</v>
      </c>
      <c r="H28" s="18">
        <v>0</v>
      </c>
      <c r="I28" s="17">
        <f t="shared" ref="I28" si="1">(E28-SUM(F28:G28))-K28</f>
        <v>35</v>
      </c>
      <c r="J28" s="18">
        <f t="shared" ref="J28" si="2">I28/E28</f>
        <v>0.33653846153846156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57.54</v>
      </c>
      <c r="N28" s="19">
        <f>AVERAGE(N14:N27)</f>
        <v>0.71799999999999986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47.25" customHeight="1" x14ac:dyDescent="0.2">
      <c r="B34" s="29" t="s">
        <v>40</v>
      </c>
      <c r="C34" s="29"/>
      <c r="D34" s="29"/>
      <c r="G34" s="40" t="s">
        <v>59</v>
      </c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/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34:D34"/>
    <mergeCell ref="A35:B35"/>
    <mergeCell ref="E35:H35"/>
    <mergeCell ref="B37:D37"/>
    <mergeCell ref="G37:J37"/>
    <mergeCell ref="G34:J34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Febrero- Junio 2024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/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IIND-2010-228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FORMULACIÓN Y EVALUACIÓN DE PROYECTOS</v>
      </c>
      <c r="B16" s="9"/>
      <c r="C16" s="9" t="str">
        <f>'1'!C16</f>
        <v>801-B</v>
      </c>
      <c r="D16" s="9" t="str">
        <f>'1'!D16</f>
        <v>IIND-2010-229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TOPICOS DE CALIDAD</v>
      </c>
      <c r="B17" s="9"/>
      <c r="C17" s="9" t="str">
        <f>'1'!C17</f>
        <v>801-A</v>
      </c>
      <c r="D17" s="9" t="str">
        <f>'1'!D17</f>
        <v>IIND-2010-230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GESTIÓN DE LOS SISTEMAS DE CALIDAD</v>
      </c>
      <c r="B18" s="9"/>
      <c r="C18" s="9" t="str">
        <f>'1'!C18</f>
        <v>701-A</v>
      </c>
      <c r="D18" s="9" t="str">
        <f>'1'!D18</f>
        <v>IIND-2010-231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Febrero- Junio 2024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/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IIND-2010-228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FORMULACIÓN Y EVALUACIÓN DE PROYECTOS</v>
      </c>
      <c r="B16" s="9"/>
      <c r="C16" s="9" t="str">
        <f>'1'!C16</f>
        <v>801-B</v>
      </c>
      <c r="D16" s="9" t="str">
        <f>'1'!D16</f>
        <v>IIND-2010-229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TOPICOS DE CALIDAD</v>
      </c>
      <c r="B17" s="9"/>
      <c r="C17" s="9" t="str">
        <f>'1'!C17</f>
        <v>801-A</v>
      </c>
      <c r="D17" s="9" t="str">
        <f>'1'!D17</f>
        <v>IIND-2010-230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GESTIÓN DE LOS SISTEMAS DE CALIDAD</v>
      </c>
      <c r="B18" s="9"/>
      <c r="C18" s="9" t="str">
        <f>'1'!C18</f>
        <v>701-A</v>
      </c>
      <c r="D18" s="9" t="str">
        <f>'1'!D18</f>
        <v>IIND-2010-231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30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42</v>
      </c>
      <c r="C8" s="40"/>
      <c r="D8" s="14" t="s">
        <v>5</v>
      </c>
      <c r="E8" s="20">
        <v>5</v>
      </c>
      <c r="F8"/>
      <c r="G8" s="4" t="s">
        <v>6</v>
      </c>
      <c r="H8" s="20">
        <v>3</v>
      </c>
      <c r="I8" s="39" t="s">
        <v>7</v>
      </c>
      <c r="J8" s="39"/>
      <c r="K8" s="39"/>
      <c r="L8" s="44" t="s">
        <v>43</v>
      </c>
      <c r="M8" s="44"/>
      <c r="N8" s="44"/>
    </row>
    <row r="10" spans="1:14" x14ac:dyDescent="0.2">
      <c r="A10" s="4" t="s">
        <v>8</v>
      </c>
      <c r="B10" s="40" t="s">
        <v>40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FERNANDEZ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2024-04-17T17:44:23Z</dcterms:modified>
  <cp:category/>
  <cp:contentStatus/>
</cp:coreProperties>
</file>