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Ing. Socorro\Documents\FEB-JUN 2024\"/>
    </mc:Choice>
  </mc:AlternateContent>
  <xr:revisionPtr revIDLastSave="0" documentId="13_ncr:1_{7E78C64C-5318-42EE-BF83-CFB423A12804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6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24" l="1"/>
  <c r="I17" i="24"/>
  <c r="L15" i="24"/>
  <c r="L16" i="24"/>
  <c r="L17" i="24"/>
  <c r="L18" i="24"/>
  <c r="L19" i="24"/>
  <c r="I15" i="24"/>
  <c r="A17" i="24"/>
  <c r="N28" i="26"/>
  <c r="M28" i="26"/>
  <c r="K28" i="26"/>
  <c r="G28" i="26"/>
  <c r="F28" i="26"/>
  <c r="E28" i="26"/>
  <c r="I28" i="26" s="1"/>
  <c r="J28" i="26" s="1"/>
  <c r="I18" i="26"/>
  <c r="I17" i="26"/>
  <c r="I16" i="26"/>
  <c r="I15" i="26"/>
  <c r="I14" i="26"/>
  <c r="I15" i="10"/>
  <c r="I16" i="10"/>
  <c r="I17" i="10"/>
  <c r="I18" i="10"/>
  <c r="I14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N31" i="24"/>
  <c r="M31" i="24"/>
  <c r="K31" i="24"/>
  <c r="G31" i="24"/>
  <c r="F31" i="24"/>
  <c r="E21" i="24"/>
  <c r="I21" i="24" s="1"/>
  <c r="C21" i="24"/>
  <c r="A21" i="24"/>
  <c r="E20" i="24"/>
  <c r="I20" i="24" s="1"/>
  <c r="C20" i="24"/>
  <c r="A20" i="24"/>
  <c r="E18" i="24"/>
  <c r="I18" i="24" s="1"/>
  <c r="C18" i="24"/>
  <c r="A18" i="24"/>
  <c r="E16" i="24"/>
  <c r="I16" i="24" s="1"/>
  <c r="C16" i="24"/>
  <c r="A16" i="24"/>
  <c r="I14" i="24"/>
  <c r="D14" i="24"/>
  <c r="C14" i="24"/>
  <c r="A14" i="24"/>
  <c r="B10" i="24"/>
  <c r="B40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N28" i="10"/>
  <c r="M28" i="10"/>
  <c r="K28" i="10"/>
  <c r="G28" i="10"/>
  <c r="F28" i="10"/>
  <c r="E28" i="10"/>
  <c r="L28" i="26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20" i="24"/>
  <c r="L21" i="24"/>
  <c r="E31" i="24"/>
  <c r="L14" i="23"/>
  <c r="L15" i="23"/>
  <c r="L16" i="23"/>
  <c r="L17" i="23"/>
  <c r="L18" i="23"/>
  <c r="E28" i="23"/>
  <c r="I28" i="10"/>
  <c r="J28" i="10" s="1"/>
  <c r="L28" i="10"/>
  <c r="I28" i="25" l="1"/>
  <c r="J28" i="25" s="1"/>
  <c r="L28" i="25"/>
  <c r="H28" i="25"/>
  <c r="I31" i="24"/>
  <c r="J31" i="24" s="1"/>
  <c r="L31" i="24"/>
  <c r="H31" i="24"/>
  <c r="I28" i="23"/>
  <c r="J28" i="23" s="1"/>
  <c r="L28" i="23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DABD2C91-C4DF-4A91-82B2-431A6B51C63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<sst xmlns="http://schemas.openxmlformats.org/spreadsheetml/2006/main" count="256" uniqueCount="67">
  <si>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</si>
  <si>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</si>
  <si>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</si>
  <si>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</si>
  <si>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</si>
  <si>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</si>
  <si>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</si>
  <si>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</si>
  <si>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</si>
  <si>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</si>
  <si>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</si>
  <si>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</si>
  <si>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</si>
  <si>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</si>
  <si>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</si>
  <si>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</si>
  <si>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</si>
  <si>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</si>
  <si>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</si>
  <si>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</si>
  <si>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</si>
  <si>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</si>
  <si>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</si>
  <si>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</si>
  <si>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</si>
  <si>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</si>
  <si>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</si>
  <si>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</si>
  <si>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</si>
  <si>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</si>
  <si>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INGENIERÍA INDUSTRIAL</t>
  </si>
  <si>
    <t>FUNDAMENTOS DE INVESTIGACIÓN</t>
  </si>
  <si>
    <t>MII. SOCORRO AGUIRRE FERNÁNDEZ</t>
  </si>
  <si>
    <t>ME. MARTA GRABIELA LIMON OROZCO</t>
  </si>
  <si>
    <t>ESTUDIO DEL TRABAJO I</t>
  </si>
  <si>
    <t>HIGIENE Y SEGURIDAD INDUSTRIAL</t>
  </si>
  <si>
    <t>101-B</t>
  </si>
  <si>
    <t>101-C</t>
  </si>
  <si>
    <t>301-B</t>
  </si>
  <si>
    <t>401-A</t>
  </si>
  <si>
    <t>MII. SOCORRO AGUIRRE FERNANDEZ</t>
  </si>
  <si>
    <t>301-A</t>
  </si>
  <si>
    <t>PRIMERO</t>
  </si>
  <si>
    <t>AGOSTO 2022-ENERO 2023</t>
  </si>
  <si>
    <t>MII. Socorro Aguirre Fernández</t>
  </si>
  <si>
    <t>II</t>
  </si>
  <si>
    <t>IIND-2010-227</t>
  </si>
  <si>
    <t>INDUSTRIAL</t>
  </si>
  <si>
    <t>Febrero- Junio 2024</t>
  </si>
  <si>
    <t>FORMULACIÓN Y EVALUACIÓN DE PROYECTOS</t>
  </si>
  <si>
    <t>TOPICOS DE CALIDAD</t>
  </si>
  <si>
    <t>GESTIÓN DE LOS SISTEMAS DE CALIDAD</t>
  </si>
  <si>
    <t>401-C</t>
  </si>
  <si>
    <t>801-A</t>
  </si>
  <si>
    <t>801-B</t>
  </si>
  <si>
    <t>IIND-2010-228</t>
  </si>
  <si>
    <t>IIND-2010-229</t>
  </si>
  <si>
    <t>IIND-2010-230</t>
  </si>
  <si>
    <t>IIND-2010-231</t>
  </si>
  <si>
    <t>ING. FLOR  I. CHONTAL PELAYO</t>
  </si>
  <si>
    <t>701-A</t>
  </si>
  <si>
    <t>|</t>
  </si>
  <si>
    <t>III</t>
  </si>
  <si>
    <t>ING. Flor I. Chontal Pelayo</t>
  </si>
  <si>
    <t>IV</t>
  </si>
  <si>
    <t>V</t>
  </si>
  <si>
    <t>FORMULACIÓN Y EVLUACIÓN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</si>
</sst>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Amasis MT Pro Medium"/>
      <family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4" fillId="0" borderId="2" xfId="0" applyFont="1" applyBorder="1"/>
    <xf numFmtId="0" fontId="12" fillId="0" borderId="8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403412</xdr:colOff>
      <xdr:row>33</xdr:row>
      <xdr:rowOff>33617</xdr:rowOff>
    </xdr:from>
    <xdr:to>
      <xdr:col>3</xdr:col>
      <xdr:colOff>526916</xdr:colOff>
      <xdr:row>33</xdr:row>
      <xdr:rowOff>399409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7D5F5E-3506-3CD3-7224-1215D563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9000" y="8135470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8AA0A66-6382-4076-BEEC-4C8D68C56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292C37-3CA8-4145-9060-C458DB61F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9117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299503</xdr:colOff>
      <xdr:row>33</xdr:row>
      <xdr:rowOff>319367</xdr:rowOff>
    </xdr:from>
    <xdr:to>
      <xdr:col>3</xdr:col>
      <xdr:colOff>423007</xdr:colOff>
      <xdr:row>36</xdr:row>
      <xdr:rowOff>87681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1CC25EB-5D0B-4020-82CF-23F0E19EA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21526" y="7792162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51954</xdr:colOff>
      <xdr:row>33</xdr:row>
      <xdr:rowOff>476250</xdr:rowOff>
    </xdr:from>
    <xdr:to>
      <xdr:col>3</xdr:col>
      <xdr:colOff>746958</xdr:colOff>
      <xdr:row>36</xdr:row>
      <xdr:rowOff>54065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C009C6-CA0A-6A67-49DF-8020FD81B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77045" y="8442614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515937</xdr:colOff>
      <xdr:row>33</xdr:row>
      <xdr:rowOff>142875</xdr:rowOff>
    </xdr:from>
    <xdr:to>
      <xdr:col>3</xdr:col>
      <xdr:colOff>680084</xdr:colOff>
      <xdr:row>33</xdr:row>
      <xdr:rowOff>504825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18C1B1-B953-C6E3-2EAB-50AF086F1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7" y="7493000"/>
          <a:ext cx="69596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120" zoomScaleNormal="12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47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1" t="s">
        <v>4</v>
      </c>
      <c r="C8" s="41"/>
      <c r="D8" s="14" t="s">
        <v>5</v>
      </c>
      <c r="E8" s="5">
        <v>5</v>
      </c>
      <c r="G8" s="4" t="s">
        <v>6</v>
      </c>
      <c r="H8" s="5">
        <v>4</v>
      </c>
      <c r="I8" s="40" t="s">
        <v>7</v>
      </c>
      <c r="J8" s="40"/>
      <c r="K8" s="40"/>
      <c r="L8" s="41" t="s">
        <v>48</v>
      </c>
      <c r="M8" s="41"/>
      <c r="N8" s="41"/>
    </row>
    <row r="10" spans="1:14" x14ac:dyDescent="0.2">
      <c r="A10" s="4" t="s">
        <v>8</v>
      </c>
      <c r="B10" s="41" t="s">
        <v>44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3" t="s">
        <v>10</v>
      </c>
      <c r="C12" s="33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8" t="s">
        <v>21</v>
      </c>
    </row>
    <row r="13" spans="1:14" x14ac:dyDescent="0.2">
      <c r="A13" s="43"/>
      <c r="B13" s="34"/>
      <c r="C13" s="34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9"/>
    </row>
    <row r="14" spans="1:14" s="11" customFormat="1" ht="13.5" x14ac:dyDescent="0.2">
      <c r="A14" s="24" t="s">
        <v>35</v>
      </c>
      <c r="B14" s="9" t="s">
        <v>21</v>
      </c>
      <c r="C14" s="9" t="s">
        <v>52</v>
      </c>
      <c r="D14" s="9" t="s">
        <v>46</v>
      </c>
      <c r="E14" s="9">
        <v>26</v>
      </c>
      <c r="F14" s="9">
        <v>8</v>
      </c>
      <c r="G14" s="9"/>
      <c r="H14" s="10"/>
      <c r="I14" s="9">
        <f>E14-F14</f>
        <v>18</v>
      </c>
      <c r="J14" s="10"/>
      <c r="K14" s="9"/>
      <c r="L14" s="10">
        <v>0</v>
      </c>
      <c r="M14" s="9">
        <v>10.19</v>
      </c>
      <c r="N14" s="15">
        <v>0.14000000000000001</v>
      </c>
    </row>
    <row r="15" spans="1:14" s="11" customFormat="1" ht="27" x14ac:dyDescent="0.2">
      <c r="A15" s="24" t="s">
        <v>49</v>
      </c>
      <c r="B15" s="9" t="s">
        <v>21</v>
      </c>
      <c r="C15" s="9" t="s">
        <v>53</v>
      </c>
      <c r="D15" s="9" t="s">
        <v>55</v>
      </c>
      <c r="E15" s="9">
        <v>15</v>
      </c>
      <c r="F15" s="9">
        <v>8</v>
      </c>
      <c r="G15" s="9"/>
      <c r="H15" s="10"/>
      <c r="I15" s="9">
        <f t="shared" ref="I15:I18" si="0">E15-F15</f>
        <v>7</v>
      </c>
      <c r="J15" s="10"/>
      <c r="K15" s="9"/>
      <c r="L15" s="10">
        <v>0</v>
      </c>
      <c r="M15" s="9">
        <v>48.46</v>
      </c>
      <c r="N15" s="15">
        <v>0.53</v>
      </c>
    </row>
    <row r="16" spans="1:14" s="11" customFormat="1" ht="27" x14ac:dyDescent="0.2">
      <c r="A16" s="24" t="s">
        <v>49</v>
      </c>
      <c r="B16" s="9" t="s">
        <v>21</v>
      </c>
      <c r="C16" s="9" t="s">
        <v>54</v>
      </c>
      <c r="D16" s="9" t="s">
        <v>56</v>
      </c>
      <c r="E16" s="9">
        <v>22</v>
      </c>
      <c r="F16" s="9">
        <v>16</v>
      </c>
      <c r="G16" s="9"/>
      <c r="H16" s="10"/>
      <c r="I16" s="9">
        <f t="shared" si="0"/>
        <v>6</v>
      </c>
      <c r="J16" s="10"/>
      <c r="K16" s="9"/>
      <c r="L16" s="10">
        <v>0</v>
      </c>
      <c r="M16" s="9">
        <v>62.27</v>
      </c>
      <c r="N16" s="15">
        <v>0.7</v>
      </c>
    </row>
    <row r="17" spans="1:14" s="11" customFormat="1" ht="13.5" x14ac:dyDescent="0.2">
      <c r="A17" s="24" t="s">
        <v>50</v>
      </c>
      <c r="B17" s="9" t="s">
        <v>21</v>
      </c>
      <c r="C17" s="9" t="s">
        <v>53</v>
      </c>
      <c r="D17" s="9" t="s">
        <v>57</v>
      </c>
      <c r="E17" s="9">
        <v>16</v>
      </c>
      <c r="F17" s="9">
        <v>14</v>
      </c>
      <c r="G17" s="9"/>
      <c r="H17" s="10"/>
      <c r="I17" s="9">
        <f t="shared" si="0"/>
        <v>2</v>
      </c>
      <c r="J17" s="10"/>
      <c r="K17" s="9"/>
      <c r="L17" s="10">
        <v>0</v>
      </c>
      <c r="M17" s="9">
        <v>77</v>
      </c>
      <c r="N17" s="15">
        <v>0.88</v>
      </c>
    </row>
    <row r="18" spans="1:14" s="11" customFormat="1" ht="27" x14ac:dyDescent="0.2">
      <c r="A18" s="24" t="s">
        <v>51</v>
      </c>
      <c r="B18" s="9" t="s">
        <v>21</v>
      </c>
      <c r="C18" s="9" t="s">
        <v>60</v>
      </c>
      <c r="D18" s="9" t="s">
        <v>58</v>
      </c>
      <c r="E18" s="9">
        <v>25</v>
      </c>
      <c r="F18" s="9">
        <v>10</v>
      </c>
      <c r="G18" s="9"/>
      <c r="H18" s="10"/>
      <c r="I18" s="9">
        <f t="shared" si="0"/>
        <v>15</v>
      </c>
      <c r="J18" s="10"/>
      <c r="K18" s="9"/>
      <c r="L18" s="10">
        <v>0</v>
      </c>
      <c r="M18" s="9">
        <v>32.4</v>
      </c>
      <c r="N18" s="15">
        <v>0.43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56</v>
      </c>
      <c r="G28" s="17">
        <f>SUM(G14:G27)</f>
        <v>0</v>
      </c>
      <c r="H28" s="18">
        <v>0</v>
      </c>
      <c r="I28" s="17">
        <f t="shared" ref="I28" si="1">(E28-SUM(F28:G28))-K28</f>
        <v>48</v>
      </c>
      <c r="J28" s="18">
        <f t="shared" ref="J28" si="2">I28/E28</f>
        <v>0.46153846153846156</v>
      </c>
      <c r="K28" s="17">
        <f>SUM(K14:K27)</f>
        <v>0</v>
      </c>
      <c r="L28" s="18">
        <f t="shared" ref="L28" si="3">K28/E28</f>
        <v>0</v>
      </c>
      <c r="M28" s="17">
        <f>AVERAGE(M14:M27)</f>
        <v>46.064000000000007</v>
      </c>
      <c r="N28" s="19">
        <f>AVERAGE(N14:N27)</f>
        <v>0.53600000000000003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 t="s">
        <v>40</v>
      </c>
      <c r="C34" s="30"/>
      <c r="D34" s="30"/>
      <c r="G34" s="23" t="s">
        <v>59</v>
      </c>
      <c r="H34" s="23"/>
      <c r="I34" s="23"/>
      <c r="J34" s="23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27"/>
      <c r="C37" s="27"/>
      <c r="D37" s="27"/>
      <c r="E37" s="13"/>
      <c r="F37" s="13"/>
      <c r="G37" s="27"/>
      <c r="H37" s="27"/>
      <c r="I37" s="27"/>
      <c r="J37" s="27"/>
    </row>
  </sheetData>
  <mergeCells count="30">
    <mergeCell ref="B1:N1"/>
    <mergeCell ref="M12:M13"/>
    <mergeCell ref="A3:N3"/>
    <mergeCell ref="A5:N5"/>
    <mergeCell ref="A6:D6"/>
    <mergeCell ref="E6:H6"/>
    <mergeCell ref="N12:N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7:D37"/>
    <mergeCell ref="G37:J37"/>
    <mergeCell ref="K12:K13"/>
    <mergeCell ref="B33:D33"/>
    <mergeCell ref="G33:J33"/>
    <mergeCell ref="B34:D34"/>
    <mergeCell ref="A35:B35"/>
    <mergeCell ref="E35:H35"/>
    <mergeCell ref="A30:N30"/>
    <mergeCell ref="C12:C13"/>
  </mergeCells>
  <phoneticPr fontId="11" type="noConversion"/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F06E4-F3E3-4CA0-A6A4-87213B85977E}">
  <sheetPr>
    <pageSetUpPr fitToPage="1"/>
  </sheetPr>
  <dimension ref="A1:N37"/>
  <sheetViews>
    <sheetView topLeftCell="A9" zoomScale="110" zoomScaleNormal="11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47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1">
        <v>2</v>
      </c>
      <c r="C8" s="41"/>
      <c r="D8" s="14" t="s">
        <v>5</v>
      </c>
      <c r="E8" s="5">
        <v>5</v>
      </c>
      <c r="G8" s="4" t="s">
        <v>6</v>
      </c>
      <c r="H8" s="5">
        <v>4</v>
      </c>
      <c r="I8" s="40" t="s">
        <v>7</v>
      </c>
      <c r="J8" s="40"/>
      <c r="K8" s="40"/>
      <c r="L8" s="41" t="s">
        <v>48</v>
      </c>
      <c r="M8" s="41"/>
      <c r="N8" s="41"/>
    </row>
    <row r="9" spans="1:14" x14ac:dyDescent="0.2">
      <c r="B9" s="1" t="s">
        <v>61</v>
      </c>
    </row>
    <row r="10" spans="1:14" x14ac:dyDescent="0.2">
      <c r="A10" s="4" t="s">
        <v>8</v>
      </c>
      <c r="B10" s="41" t="s">
        <v>44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3" t="s">
        <v>10</v>
      </c>
      <c r="C12" s="33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8" t="s">
        <v>21</v>
      </c>
    </row>
    <row r="13" spans="1:14" x14ac:dyDescent="0.2">
      <c r="A13" s="43"/>
      <c r="B13" s="34"/>
      <c r="C13" s="34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9"/>
    </row>
    <row r="14" spans="1:14" s="11" customFormat="1" ht="13.5" x14ac:dyDescent="0.2">
      <c r="A14" s="24" t="s">
        <v>35</v>
      </c>
      <c r="B14" s="9" t="s">
        <v>45</v>
      </c>
      <c r="C14" s="9" t="s">
        <v>52</v>
      </c>
      <c r="D14" s="9" t="s">
        <v>46</v>
      </c>
      <c r="E14" s="9">
        <v>26</v>
      </c>
      <c r="F14" s="9">
        <v>15</v>
      </c>
      <c r="G14" s="9"/>
      <c r="H14" s="10"/>
      <c r="I14" s="9">
        <f>E14-F14</f>
        <v>11</v>
      </c>
      <c r="J14" s="10"/>
      <c r="K14" s="9"/>
      <c r="L14" s="10">
        <v>0</v>
      </c>
      <c r="M14" s="9">
        <v>54.7</v>
      </c>
      <c r="N14" s="15">
        <v>0.71</v>
      </c>
    </row>
    <row r="15" spans="1:14" s="11" customFormat="1" ht="27" x14ac:dyDescent="0.2">
      <c r="A15" s="24" t="s">
        <v>49</v>
      </c>
      <c r="B15" s="9" t="s">
        <v>45</v>
      </c>
      <c r="C15" s="9" t="s">
        <v>53</v>
      </c>
      <c r="D15" s="9" t="s">
        <v>55</v>
      </c>
      <c r="E15" s="9">
        <v>15</v>
      </c>
      <c r="F15" s="9">
        <v>11</v>
      </c>
      <c r="G15" s="9"/>
      <c r="H15" s="10"/>
      <c r="I15" s="9">
        <f t="shared" ref="I15:I18" si="0">E15-F15</f>
        <v>4</v>
      </c>
      <c r="J15" s="10"/>
      <c r="K15" s="9"/>
      <c r="L15" s="10">
        <v>0</v>
      </c>
      <c r="M15" s="9">
        <v>64.599999999999994</v>
      </c>
      <c r="N15" s="15">
        <v>0.73</v>
      </c>
    </row>
    <row r="16" spans="1:14" s="11" customFormat="1" ht="27" x14ac:dyDescent="0.2">
      <c r="A16" s="24" t="s">
        <v>49</v>
      </c>
      <c r="B16" s="9" t="s">
        <v>45</v>
      </c>
      <c r="C16" s="9" t="s">
        <v>54</v>
      </c>
      <c r="D16" s="9" t="s">
        <v>56</v>
      </c>
      <c r="E16" s="9">
        <v>22</v>
      </c>
      <c r="F16" s="9">
        <v>21</v>
      </c>
      <c r="G16" s="9"/>
      <c r="H16" s="10"/>
      <c r="I16" s="9">
        <f t="shared" si="0"/>
        <v>1</v>
      </c>
      <c r="J16" s="10"/>
      <c r="K16" s="9"/>
      <c r="L16" s="10">
        <v>0</v>
      </c>
      <c r="M16" s="9">
        <v>85</v>
      </c>
      <c r="N16" s="15">
        <v>0.95</v>
      </c>
    </row>
    <row r="17" spans="1:14" s="11" customFormat="1" ht="13.5" x14ac:dyDescent="0.2">
      <c r="A17" s="24" t="s">
        <v>50</v>
      </c>
      <c r="B17" s="9" t="s">
        <v>45</v>
      </c>
      <c r="C17" s="9" t="s">
        <v>53</v>
      </c>
      <c r="D17" s="9" t="s">
        <v>57</v>
      </c>
      <c r="E17" s="9">
        <v>16</v>
      </c>
      <c r="F17" s="9">
        <v>14</v>
      </c>
      <c r="G17" s="9"/>
      <c r="H17" s="10"/>
      <c r="I17" s="9">
        <f t="shared" si="0"/>
        <v>2</v>
      </c>
      <c r="J17" s="10"/>
      <c r="K17" s="9"/>
      <c r="L17" s="10">
        <v>0</v>
      </c>
      <c r="M17" s="9">
        <v>51</v>
      </c>
      <c r="N17" s="15">
        <v>0.88</v>
      </c>
    </row>
    <row r="18" spans="1:14" s="11" customFormat="1" ht="27" x14ac:dyDescent="0.2">
      <c r="A18" s="24" t="s">
        <v>51</v>
      </c>
      <c r="B18" s="9" t="s">
        <v>45</v>
      </c>
      <c r="C18" s="9" t="s">
        <v>60</v>
      </c>
      <c r="D18" s="9" t="s">
        <v>58</v>
      </c>
      <c r="E18" s="9">
        <v>25</v>
      </c>
      <c r="F18" s="9">
        <v>8</v>
      </c>
      <c r="G18" s="9"/>
      <c r="H18" s="10"/>
      <c r="I18" s="9">
        <f t="shared" si="0"/>
        <v>17</v>
      </c>
      <c r="J18" s="10"/>
      <c r="K18" s="9"/>
      <c r="L18" s="10">
        <v>0</v>
      </c>
      <c r="M18" s="9">
        <v>32.4</v>
      </c>
      <c r="N18" s="15">
        <v>0.32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69</v>
      </c>
      <c r="G28" s="17">
        <f>SUM(G14:G27)</f>
        <v>0</v>
      </c>
      <c r="H28" s="18">
        <v>0</v>
      </c>
      <c r="I28" s="17">
        <f t="shared" ref="I28" si="1">(E28-SUM(F28:G28))-K28</f>
        <v>35</v>
      </c>
      <c r="J28" s="18">
        <f t="shared" ref="J28" si="2">I28/E28</f>
        <v>0.33653846153846156</v>
      </c>
      <c r="K28" s="17">
        <f>SUM(K14:K27)</f>
        <v>0</v>
      </c>
      <c r="L28" s="18">
        <f t="shared" ref="L28" si="3">K28/E28</f>
        <v>0</v>
      </c>
      <c r="M28" s="17">
        <f>AVERAGE(M14:M27)</f>
        <v>57.54</v>
      </c>
      <c r="N28" s="19">
        <f>AVERAGE(N14:N27)</f>
        <v>0.71799999999999986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47.25" customHeight="1" x14ac:dyDescent="0.2">
      <c r="B34" s="30" t="s">
        <v>40</v>
      </c>
      <c r="C34" s="30"/>
      <c r="D34" s="30"/>
      <c r="G34" s="41" t="s">
        <v>59</v>
      </c>
      <c r="H34" s="41"/>
      <c r="I34" s="41"/>
      <c r="J34" s="41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27"/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37:D37"/>
    <mergeCell ref="G37:J37"/>
    <mergeCell ref="G34:J34"/>
    <mergeCell ref="M12:M13"/>
    <mergeCell ref="N12:N13"/>
    <mergeCell ref="A30:N30"/>
    <mergeCell ref="B34:D34"/>
    <mergeCell ref="A35:B35"/>
    <mergeCell ref="E35:H35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110" zoomScaleNormal="11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47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>
        <v>3</v>
      </c>
      <c r="C8" s="4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41" t="str">
        <f>'1'!L8</f>
        <v>Febrero- Junio 2024</v>
      </c>
      <c r="M8" s="41"/>
      <c r="N8" s="41"/>
    </row>
    <row r="10" spans="1:14" x14ac:dyDescent="0.2">
      <c r="A10" s="4" t="s">
        <v>8</v>
      </c>
      <c r="B10" s="41" t="str">
        <f>'1'!B10</f>
        <v>MII. Socorro Aguirre Fernández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3" t="s">
        <v>10</v>
      </c>
      <c r="C12" s="33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8" t="s">
        <v>21</v>
      </c>
    </row>
    <row r="13" spans="1:14" x14ac:dyDescent="0.2">
      <c r="A13" s="43"/>
      <c r="B13" s="34"/>
      <c r="C13" s="34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9"/>
    </row>
    <row r="14" spans="1:14" s="11" customFormat="1" x14ac:dyDescent="0.2">
      <c r="A14" s="9" t="str">
        <f>'1'!A14</f>
        <v>HIGIENE Y SEGURIDAD INDUSTRIAL</v>
      </c>
      <c r="B14" s="9" t="s">
        <v>62</v>
      </c>
      <c r="C14" s="9" t="str">
        <f>'1'!C14</f>
        <v>401-C</v>
      </c>
      <c r="D14" s="9" t="str">
        <f>'1'!D14</f>
        <v>IIND-2010-227</v>
      </c>
      <c r="E14" s="9">
        <f>'1'!E14</f>
        <v>26</v>
      </c>
      <c r="F14" s="9">
        <v>13</v>
      </c>
      <c r="G14" s="9"/>
      <c r="H14" s="10"/>
      <c r="I14" s="9">
        <f t="shared" ref="I14:I28" si="0">(E14-SUM(F14:G14))-K14</f>
        <v>13</v>
      </c>
      <c r="J14" s="10"/>
      <c r="K14" s="9"/>
      <c r="L14" s="10">
        <f t="shared" ref="L14:L28" si="1">K14/E14</f>
        <v>0</v>
      </c>
      <c r="M14" s="9">
        <v>46.8</v>
      </c>
      <c r="N14" s="15">
        <v>0.62</v>
      </c>
    </row>
    <row r="15" spans="1:14" s="11" customFormat="1" ht="25.5" x14ac:dyDescent="0.2">
      <c r="A15" s="9" t="str">
        <f>'1'!A15</f>
        <v>FORMULACIÓN Y EVALUACIÓN DE PROYECTOS</v>
      </c>
      <c r="B15" s="9" t="s">
        <v>62</v>
      </c>
      <c r="C15" s="9" t="str">
        <f>'1'!C15</f>
        <v>801-A</v>
      </c>
      <c r="D15" s="9" t="str">
        <f>'1'!D15</f>
        <v>IIND-2010-228</v>
      </c>
      <c r="E15" s="9">
        <f>'1'!E15</f>
        <v>15</v>
      </c>
      <c r="F15" s="9">
        <v>15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9">
        <v>93.4</v>
      </c>
      <c r="N15" s="15">
        <v>1</v>
      </c>
    </row>
    <row r="16" spans="1:14" s="11" customFormat="1" ht="25.5" x14ac:dyDescent="0.2">
      <c r="A16" s="9" t="str">
        <f>'1'!A16</f>
        <v>FORMULACIÓN Y EVALUACIÓN DE PROYECTOS</v>
      </c>
      <c r="B16" s="9" t="s">
        <v>62</v>
      </c>
      <c r="C16" s="9" t="str">
        <f>'1'!C16</f>
        <v>801-B</v>
      </c>
      <c r="D16" s="9" t="str">
        <f>'1'!D16</f>
        <v>IIND-2010-229</v>
      </c>
      <c r="E16" s="9">
        <f>'1'!E16</f>
        <v>22</v>
      </c>
      <c r="F16" s="9">
        <v>22</v>
      </c>
      <c r="G16" s="9"/>
      <c r="H16" s="10"/>
      <c r="I16" s="9">
        <f t="shared" si="0"/>
        <v>0</v>
      </c>
      <c r="J16" s="10"/>
      <c r="K16" s="9"/>
      <c r="L16" s="10">
        <f t="shared" si="1"/>
        <v>0</v>
      </c>
      <c r="M16" s="9">
        <v>89.6</v>
      </c>
      <c r="N16" s="15">
        <v>1</v>
      </c>
    </row>
    <row r="17" spans="1:14" s="11" customFormat="1" x14ac:dyDescent="0.2">
      <c r="A17" s="9" t="str">
        <f>'1'!A17</f>
        <v>TOPICOS DE CALIDAD</v>
      </c>
      <c r="B17" s="9" t="s">
        <v>62</v>
      </c>
      <c r="C17" s="9" t="str">
        <f>'1'!C17</f>
        <v>801-A</v>
      </c>
      <c r="D17" s="9" t="str">
        <f>'1'!D17</f>
        <v>IIND-2010-230</v>
      </c>
      <c r="E17" s="9">
        <f>'1'!E17</f>
        <v>16</v>
      </c>
      <c r="F17" s="9">
        <v>13</v>
      </c>
      <c r="G17" s="9"/>
      <c r="H17" s="10"/>
      <c r="I17" s="9">
        <f t="shared" si="0"/>
        <v>3</v>
      </c>
      <c r="J17" s="10"/>
      <c r="K17" s="9"/>
      <c r="L17" s="10">
        <f t="shared" si="1"/>
        <v>0</v>
      </c>
      <c r="M17" s="9">
        <v>70.099999999999994</v>
      </c>
      <c r="N17" s="15">
        <v>0.81</v>
      </c>
    </row>
    <row r="18" spans="1:14" s="11" customFormat="1" ht="25.5" x14ac:dyDescent="0.2">
      <c r="A18" s="9" t="str">
        <f>'1'!A18</f>
        <v>GESTIÓN DE LOS SISTEMAS DE CALIDAD</v>
      </c>
      <c r="B18" s="9" t="s">
        <v>62</v>
      </c>
      <c r="C18" s="9" t="str">
        <f>'1'!C18</f>
        <v>701-A</v>
      </c>
      <c r="D18" s="9" t="str">
        <f>'1'!D18</f>
        <v>IIND-2010-231</v>
      </c>
      <c r="E18" s="9">
        <f>'1'!E18</f>
        <v>25</v>
      </c>
      <c r="F18" s="9">
        <v>12</v>
      </c>
      <c r="G18" s="9"/>
      <c r="H18" s="10"/>
      <c r="I18" s="9">
        <f t="shared" si="0"/>
        <v>13</v>
      </c>
      <c r="J18" s="10"/>
      <c r="K18" s="9"/>
      <c r="L18" s="10">
        <f t="shared" si="1"/>
        <v>0</v>
      </c>
      <c r="M18" s="9">
        <v>37.200000000000003</v>
      </c>
      <c r="N18" s="15">
        <v>0.48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75</v>
      </c>
      <c r="G28" s="17">
        <f>SUM(G14:G27)</f>
        <v>0</v>
      </c>
      <c r="H28" s="18">
        <f>SUM(F28:G28)/E28</f>
        <v>0.72115384615384615</v>
      </c>
      <c r="I28" s="17">
        <f t="shared" si="0"/>
        <v>29</v>
      </c>
      <c r="J28" s="18">
        <f t="shared" ref="J28" si="2">I28/E28</f>
        <v>0.27884615384615385</v>
      </c>
      <c r="K28" s="17">
        <f>SUM(K14:K27)</f>
        <v>0</v>
      </c>
      <c r="L28" s="18">
        <f t="shared" si="1"/>
        <v>0</v>
      </c>
      <c r="M28" s="17">
        <f>AVERAGE(M14:M27)</f>
        <v>67.419999999999987</v>
      </c>
      <c r="N28" s="19">
        <f>AVERAGE(N14:N27)</f>
        <v>0.78200000000000003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41"/>
      <c r="H34" s="41"/>
      <c r="I34" s="41"/>
      <c r="J34" s="41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27" t="str">
        <f>B10</f>
        <v>MII. Socorro Aguirre Fernández</v>
      </c>
      <c r="C37" s="27"/>
      <c r="D37" s="27"/>
      <c r="E37" s="13"/>
      <c r="F37" s="13"/>
      <c r="G37" s="27" t="s">
        <v>63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abSelected="1" zoomScale="110" zoomScaleNormal="110" zoomScaleSheetLayoutView="100" workbookViewId="0">
      <selection activeCell="G40" sqref="G40:J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>
        <v>4</v>
      </c>
      <c r="C8" s="4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41" t="str">
        <f>'1'!L8</f>
        <v>Febrero- Junio 2024</v>
      </c>
      <c r="M8" s="41"/>
      <c r="N8" s="41"/>
    </row>
    <row r="10" spans="1:14" x14ac:dyDescent="0.2">
      <c r="A10" s="4" t="s">
        <v>8</v>
      </c>
      <c r="B10" s="41" t="str">
        <f>'1'!B10</f>
        <v>MII. Socorro Aguirre Fernández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3" t="s">
        <v>10</v>
      </c>
      <c r="C12" s="33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8" t="s">
        <v>21</v>
      </c>
    </row>
    <row r="13" spans="1:14" x14ac:dyDescent="0.2">
      <c r="A13" s="43"/>
      <c r="B13" s="34"/>
      <c r="C13" s="34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9"/>
    </row>
    <row r="14" spans="1:14" s="11" customFormat="1" ht="18.75" customHeight="1" x14ac:dyDescent="0.2">
      <c r="A14" s="9" t="str">
        <f>'1'!A14</f>
        <v>HIGIENE Y SEGURIDAD INDUSTRIAL</v>
      </c>
      <c r="B14" s="9" t="s">
        <v>64</v>
      </c>
      <c r="C14" s="9" t="str">
        <f>'1'!C14</f>
        <v>401-C</v>
      </c>
      <c r="D14" s="9" t="str">
        <f>'1'!D14</f>
        <v>IIND-2010-227</v>
      </c>
      <c r="E14" s="9">
        <v>21</v>
      </c>
      <c r="F14" s="9">
        <v>9</v>
      </c>
      <c r="G14" s="9"/>
      <c r="H14" s="10"/>
      <c r="I14" s="9">
        <f t="shared" ref="I14:I31" si="0">(E14-SUM(F14:G14))-K14</f>
        <v>12</v>
      </c>
      <c r="J14" s="10"/>
      <c r="K14" s="9"/>
      <c r="L14" s="10">
        <f t="shared" ref="L14:L31" si="1">K14/E14</f>
        <v>0</v>
      </c>
      <c r="M14" s="9">
        <v>31.52</v>
      </c>
      <c r="N14" s="15">
        <v>0.43</v>
      </c>
    </row>
    <row r="15" spans="1:14" s="11" customFormat="1" ht="21.75" customHeight="1" x14ac:dyDescent="0.2">
      <c r="A15" s="9" t="s">
        <v>35</v>
      </c>
      <c r="B15" s="9" t="s">
        <v>65</v>
      </c>
      <c r="C15" s="9" t="s">
        <v>52</v>
      </c>
      <c r="D15" s="9" t="s">
        <v>46</v>
      </c>
      <c r="E15" s="9">
        <v>21</v>
      </c>
      <c r="F15" s="9">
        <v>8</v>
      </c>
      <c r="G15" s="9"/>
      <c r="H15" s="10"/>
      <c r="I15" s="9">
        <f t="shared" si="0"/>
        <v>13</v>
      </c>
      <c r="J15" s="10"/>
      <c r="K15" s="9"/>
      <c r="L15" s="10">
        <f t="shared" si="1"/>
        <v>0</v>
      </c>
      <c r="M15" s="9">
        <v>28.7</v>
      </c>
      <c r="N15" s="15">
        <v>0.38</v>
      </c>
    </row>
    <row r="16" spans="1:14" s="11" customFormat="1" ht="25.5" x14ac:dyDescent="0.2">
      <c r="A16" s="9" t="str">
        <f>'1'!A15</f>
        <v>FORMULACIÓN Y EVALUACIÓN DE PROYECTOS</v>
      </c>
      <c r="B16" s="9" t="s">
        <v>64</v>
      </c>
      <c r="C16" s="9" t="str">
        <f>'1'!C15</f>
        <v>801-A</v>
      </c>
      <c r="D16" s="9" t="s">
        <v>46</v>
      </c>
      <c r="E16" s="9">
        <f>'1'!E15</f>
        <v>15</v>
      </c>
      <c r="F16" s="9">
        <v>15</v>
      </c>
      <c r="G16" s="9"/>
      <c r="H16" s="10"/>
      <c r="I16" s="9">
        <f t="shared" si="0"/>
        <v>0</v>
      </c>
      <c r="J16" s="10"/>
      <c r="K16" s="9"/>
      <c r="L16" s="10">
        <f t="shared" si="1"/>
        <v>0</v>
      </c>
      <c r="M16" s="9">
        <v>88.93</v>
      </c>
      <c r="N16" s="15">
        <v>1</v>
      </c>
    </row>
    <row r="17" spans="1:14" s="11" customFormat="1" ht="23.25" customHeight="1" x14ac:dyDescent="0.2">
      <c r="A17" s="9" t="str">
        <f>'1'!A16</f>
        <v>FORMULACIÓN Y EVALUACIÓN DE PROYECTOS</v>
      </c>
      <c r="B17" s="9" t="s">
        <v>65</v>
      </c>
      <c r="C17" s="9" t="s">
        <v>53</v>
      </c>
      <c r="D17" s="9" t="s">
        <v>46</v>
      </c>
      <c r="E17" s="9">
        <v>15</v>
      </c>
      <c r="F17" s="9">
        <v>15</v>
      </c>
      <c r="G17" s="9"/>
      <c r="H17" s="10"/>
      <c r="I17" s="9">
        <f t="shared" si="0"/>
        <v>0</v>
      </c>
      <c r="J17" s="10"/>
      <c r="K17" s="9"/>
      <c r="L17" s="10">
        <f t="shared" si="1"/>
        <v>0</v>
      </c>
      <c r="M17" s="9">
        <v>91.3</v>
      </c>
      <c r="N17" s="15">
        <v>1</v>
      </c>
    </row>
    <row r="18" spans="1:14" s="11" customFormat="1" ht="25.5" x14ac:dyDescent="0.2">
      <c r="A18" s="9" t="str">
        <f>'1'!A16</f>
        <v>FORMULACIÓN Y EVALUACIÓN DE PROYECTOS</v>
      </c>
      <c r="B18" s="9" t="s">
        <v>64</v>
      </c>
      <c r="C18" s="9" t="str">
        <f>'1'!C16</f>
        <v>801-B</v>
      </c>
      <c r="D18" s="9" t="s">
        <v>46</v>
      </c>
      <c r="E18" s="9">
        <f>'1'!E16</f>
        <v>22</v>
      </c>
      <c r="F18" s="9">
        <v>21</v>
      </c>
      <c r="G18" s="9"/>
      <c r="H18" s="10"/>
      <c r="I18" s="9">
        <f t="shared" si="0"/>
        <v>1</v>
      </c>
      <c r="J18" s="10"/>
      <c r="K18" s="9"/>
      <c r="L18" s="10">
        <f t="shared" si="1"/>
        <v>0</v>
      </c>
      <c r="M18" s="9">
        <v>83.86</v>
      </c>
      <c r="N18" s="15">
        <v>0.95</v>
      </c>
    </row>
    <row r="19" spans="1:14" s="11" customFormat="1" ht="28.5" customHeight="1" x14ac:dyDescent="0.2">
      <c r="A19" s="9" t="s">
        <v>66</v>
      </c>
      <c r="B19" s="9" t="s">
        <v>65</v>
      </c>
      <c r="C19" s="9" t="s">
        <v>54</v>
      </c>
      <c r="D19" s="9" t="s">
        <v>46</v>
      </c>
      <c r="E19" s="9">
        <v>22</v>
      </c>
      <c r="F19" s="9">
        <v>20</v>
      </c>
      <c r="G19" s="9"/>
      <c r="H19" s="10"/>
      <c r="I19" s="9">
        <f t="shared" si="0"/>
        <v>2</v>
      </c>
      <c r="J19" s="10"/>
      <c r="K19" s="9"/>
      <c r="L19" s="10">
        <f t="shared" si="1"/>
        <v>0</v>
      </c>
      <c r="M19" s="9">
        <v>78</v>
      </c>
      <c r="N19" s="15">
        <v>0.91</v>
      </c>
    </row>
    <row r="20" spans="1:14" s="11" customFormat="1" x14ac:dyDescent="0.2">
      <c r="A20" s="9" t="str">
        <f>'1'!A17</f>
        <v>TOPICOS DE CALIDAD</v>
      </c>
      <c r="B20" s="9" t="s">
        <v>64</v>
      </c>
      <c r="C20" s="9" t="str">
        <f>'1'!C17</f>
        <v>801-A</v>
      </c>
      <c r="D20" s="9" t="s">
        <v>46</v>
      </c>
      <c r="E20" s="9">
        <f>'1'!E17</f>
        <v>16</v>
      </c>
      <c r="F20" s="9">
        <v>15</v>
      </c>
      <c r="G20" s="9"/>
      <c r="H20" s="10"/>
      <c r="I20" s="9">
        <f t="shared" si="0"/>
        <v>1</v>
      </c>
      <c r="J20" s="10"/>
      <c r="K20" s="9"/>
      <c r="L20" s="10">
        <f t="shared" si="1"/>
        <v>0</v>
      </c>
      <c r="M20" s="9">
        <v>86.94</v>
      </c>
      <c r="N20" s="15">
        <v>0.94</v>
      </c>
    </row>
    <row r="21" spans="1:14" s="11" customFormat="1" ht="25.5" x14ac:dyDescent="0.2">
      <c r="A21" s="9" t="str">
        <f>'1'!A18</f>
        <v>GESTIÓN DE LOS SISTEMAS DE CALIDAD</v>
      </c>
      <c r="B21" s="9" t="s">
        <v>64</v>
      </c>
      <c r="C21" s="9" t="str">
        <f>'1'!C18</f>
        <v>701-A</v>
      </c>
      <c r="D21" s="9" t="s">
        <v>46</v>
      </c>
      <c r="E21" s="9">
        <f>'1'!E18</f>
        <v>25</v>
      </c>
      <c r="F21" s="9">
        <v>10</v>
      </c>
      <c r="G21" s="9"/>
      <c r="H21" s="10"/>
      <c r="I21" s="9">
        <f t="shared" si="0"/>
        <v>15</v>
      </c>
      <c r="J21" s="10"/>
      <c r="K21" s="9"/>
      <c r="L21" s="10">
        <f t="shared" si="1"/>
        <v>0</v>
      </c>
      <c r="M21" s="9">
        <v>31.84</v>
      </c>
      <c r="N21" s="15">
        <v>0.4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157</v>
      </c>
      <c r="F31" s="17">
        <f>SUM(F14:F30)</f>
        <v>113</v>
      </c>
      <c r="G31" s="17">
        <f>SUM(G14:G30)</f>
        <v>0</v>
      </c>
      <c r="H31" s="18">
        <f>SUM(F31:G31)/E31</f>
        <v>0.71974522292993626</v>
      </c>
      <c r="I31" s="17">
        <f t="shared" si="0"/>
        <v>44</v>
      </c>
      <c r="J31" s="18">
        <f t="shared" ref="J31" si="2">I31/E31</f>
        <v>0.28025477707006369</v>
      </c>
      <c r="K31" s="17">
        <f>SUM(K14:K30)</f>
        <v>0</v>
      </c>
      <c r="L31" s="18">
        <f t="shared" si="1"/>
        <v>0</v>
      </c>
      <c r="M31" s="17">
        <f>AVERAGE(M14:M30)</f>
        <v>65.136250000000004</v>
      </c>
      <c r="N31" s="19">
        <f>AVERAGE(N14:N30)</f>
        <v>0.75124999999999997</v>
      </c>
    </row>
    <row r="33" spans="1:14" ht="120" customHeight="1" x14ac:dyDescent="0.2">
      <c r="A33" s="32" t="s">
        <v>26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5" spans="1:14" x14ac:dyDescent="0.2">
      <c r="A35" s="12"/>
    </row>
    <row r="36" spans="1:14" x14ac:dyDescent="0.2">
      <c r="B36" s="28" t="s">
        <v>27</v>
      </c>
      <c r="C36" s="28"/>
      <c r="D36" s="28"/>
      <c r="G36" s="29" t="s">
        <v>28</v>
      </c>
      <c r="H36" s="29"/>
      <c r="I36" s="29"/>
      <c r="J36" s="29"/>
    </row>
    <row r="37" spans="1:14" ht="62.25" customHeight="1" x14ac:dyDescent="0.2">
      <c r="B37" s="30"/>
      <c r="C37" s="30"/>
      <c r="D37" s="30"/>
      <c r="G37" s="41"/>
      <c r="H37" s="41"/>
      <c r="I37" s="41"/>
      <c r="J37" s="41"/>
    </row>
    <row r="38" spans="1:14" hidden="1" x14ac:dyDescent="0.2">
      <c r="A38" s="31" t="e">
        <v>#REF!</v>
      </c>
      <c r="B38" s="31"/>
      <c r="C38" s="6"/>
      <c r="E38" s="31"/>
      <c r="F38" s="31"/>
      <c r="G38" s="31"/>
      <c r="H38" s="31"/>
    </row>
    <row r="39" spans="1:14" hidden="1" x14ac:dyDescent="0.2"/>
    <row r="40" spans="1:14" ht="45" customHeight="1" x14ac:dyDescent="0.2">
      <c r="B40" s="27" t="str">
        <f>B10</f>
        <v>MII. Socorro Aguirre Fernández</v>
      </c>
      <c r="C40" s="27"/>
      <c r="D40" s="27"/>
      <c r="E40" s="13"/>
      <c r="F40" s="13"/>
      <c r="G40" s="27" t="s">
        <v>63</v>
      </c>
      <c r="H40" s="27"/>
      <c r="I40" s="27"/>
      <c r="J40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120" zoomScaleNormal="12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 t="s">
        <v>42</v>
      </c>
      <c r="C8" s="41"/>
      <c r="D8" s="14" t="s">
        <v>5</v>
      </c>
      <c r="E8" s="20">
        <v>5</v>
      </c>
      <c r="F8"/>
      <c r="G8" s="4" t="s">
        <v>6</v>
      </c>
      <c r="H8" s="20">
        <v>3</v>
      </c>
      <c r="I8" s="40" t="s">
        <v>7</v>
      </c>
      <c r="J8" s="40"/>
      <c r="K8" s="40"/>
      <c r="L8" s="45" t="s">
        <v>43</v>
      </c>
      <c r="M8" s="45"/>
      <c r="N8" s="45"/>
    </row>
    <row r="10" spans="1:14" x14ac:dyDescent="0.2">
      <c r="A10" s="4" t="s">
        <v>8</v>
      </c>
      <c r="B10" s="41" t="s">
        <v>40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3" t="s">
        <v>10</v>
      </c>
      <c r="C12" s="33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8" t="s">
        <v>21</v>
      </c>
    </row>
    <row r="13" spans="1:14" x14ac:dyDescent="0.2">
      <c r="A13" s="43"/>
      <c r="B13" s="34"/>
      <c r="C13" s="34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9"/>
    </row>
    <row r="14" spans="1:14" s="11" customFormat="1" x14ac:dyDescent="0.2">
      <c r="A14" s="21" t="s">
        <v>31</v>
      </c>
      <c r="B14" s="9"/>
      <c r="C14" s="9" t="s">
        <v>36</v>
      </c>
      <c r="D14" s="21" t="s">
        <v>30</v>
      </c>
      <c r="E14" s="21">
        <v>27</v>
      </c>
      <c r="F14" s="21"/>
      <c r="G14" s="21"/>
      <c r="H14" s="22">
        <f t="shared" ref="H14:H27" si="0">F14/E14</f>
        <v>0</v>
      </c>
      <c r="I14" s="21">
        <f t="shared" ref="I14:I28" si="1">(E14-SUM(F14:G14))-K14</f>
        <v>27</v>
      </c>
      <c r="J14" s="22">
        <f t="shared" ref="J14:J28" si="2">I14/E14</f>
        <v>1</v>
      </c>
      <c r="K14" s="21"/>
      <c r="L14" s="22">
        <f t="shared" ref="L14:L28" si="3">K14/E14</f>
        <v>0</v>
      </c>
      <c r="M14" s="9"/>
      <c r="N14" s="15"/>
    </row>
    <row r="15" spans="1:14" s="11" customFormat="1" x14ac:dyDescent="0.2">
      <c r="A15" s="21" t="s">
        <v>31</v>
      </c>
      <c r="B15" s="9"/>
      <c r="C15" s="9" t="s">
        <v>37</v>
      </c>
      <c r="D15" s="21" t="s">
        <v>30</v>
      </c>
      <c r="E15" s="21">
        <v>28</v>
      </c>
      <c r="F15" s="21"/>
      <c r="G15" s="21"/>
      <c r="H15" s="22">
        <f t="shared" si="0"/>
        <v>0</v>
      </c>
      <c r="I15" s="21">
        <f t="shared" si="1"/>
        <v>28</v>
      </c>
      <c r="J15" s="22">
        <f t="shared" si="2"/>
        <v>1</v>
      </c>
      <c r="K15" s="21"/>
      <c r="L15" s="22">
        <f t="shared" si="3"/>
        <v>0</v>
      </c>
      <c r="M15" s="9"/>
      <c r="N15" s="15"/>
    </row>
    <row r="16" spans="1:14" s="11" customFormat="1" x14ac:dyDescent="0.2">
      <c r="A16" s="21" t="s">
        <v>34</v>
      </c>
      <c r="B16" s="9"/>
      <c r="C16" s="9" t="s">
        <v>41</v>
      </c>
      <c r="D16" s="21" t="s">
        <v>30</v>
      </c>
      <c r="E16" s="21">
        <v>21</v>
      </c>
      <c r="F16" s="21"/>
      <c r="G16" s="21"/>
      <c r="H16" s="22">
        <f t="shared" si="0"/>
        <v>0</v>
      </c>
      <c r="I16" s="21">
        <f t="shared" si="1"/>
        <v>21</v>
      </c>
      <c r="J16" s="22">
        <f t="shared" si="2"/>
        <v>1</v>
      </c>
      <c r="K16" s="21"/>
      <c r="L16" s="22">
        <f t="shared" si="3"/>
        <v>0</v>
      </c>
      <c r="M16" s="9"/>
      <c r="N16" s="15"/>
    </row>
    <row r="17" spans="1:14" s="11" customFormat="1" x14ac:dyDescent="0.2">
      <c r="A17" s="21" t="s">
        <v>34</v>
      </c>
      <c r="B17" s="9"/>
      <c r="C17" s="9" t="s">
        <v>38</v>
      </c>
      <c r="D17" s="21" t="s">
        <v>30</v>
      </c>
      <c r="E17" s="21">
        <v>14</v>
      </c>
      <c r="F17" s="21"/>
      <c r="G17" s="21"/>
      <c r="H17" s="22">
        <f t="shared" si="0"/>
        <v>0</v>
      </c>
      <c r="I17" s="21">
        <f t="shared" si="1"/>
        <v>14</v>
      </c>
      <c r="J17" s="22">
        <f t="shared" si="2"/>
        <v>1</v>
      </c>
      <c r="K17" s="21"/>
      <c r="L17" s="22">
        <f t="shared" si="3"/>
        <v>0</v>
      </c>
      <c r="M17" s="9"/>
      <c r="N17" s="15"/>
    </row>
    <row r="18" spans="1:14" s="11" customFormat="1" x14ac:dyDescent="0.2">
      <c r="A18" s="21" t="s">
        <v>35</v>
      </c>
      <c r="B18" s="9"/>
      <c r="C18" s="9" t="s">
        <v>39</v>
      </c>
      <c r="D18" s="21" t="s">
        <v>30</v>
      </c>
      <c r="E18" s="21">
        <v>11</v>
      </c>
      <c r="F18" s="21"/>
      <c r="G18" s="21"/>
      <c r="H18" s="22">
        <f t="shared" si="0"/>
        <v>0</v>
      </c>
      <c r="I18" s="21">
        <f t="shared" si="1"/>
        <v>11</v>
      </c>
      <c r="J18" s="22">
        <f t="shared" si="2"/>
        <v>1</v>
      </c>
      <c r="K18" s="21"/>
      <c r="L18" s="22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55.5" customHeight="1" x14ac:dyDescent="0.2">
      <c r="B34" s="44" t="s">
        <v>32</v>
      </c>
      <c r="C34" s="44"/>
      <c r="D34" s="44"/>
      <c r="G34" s="44" t="s">
        <v>33</v>
      </c>
      <c r="H34" s="44"/>
      <c r="I34" s="44"/>
      <c r="J34" s="44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27" t="str">
        <f>B10</f>
        <v>MII. SOCORRO AGUIRRE FERNANDEZ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Socorro</cp:lastModifiedBy>
  <cp:revision/>
  <cp:lastPrinted>2022-10-11T19:41:47Z</cp:lastPrinted>
  <dcterms:created xsi:type="dcterms:W3CDTF">2021-11-22T14:45:25Z</dcterms:created>
  <dcterms:modified xsi:type="dcterms:W3CDTF">2024-06-06T18:56:40Z</dcterms:modified>
  <cp:category/>
  <cp:contentStatus/>
</cp:coreProperties>
</file>