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2024\febrero-julio\DOCENCIA\REPORTES PARCIALES\finales\"/>
    </mc:Choice>
  </mc:AlternateContent>
  <xr:revisionPtr revIDLastSave="0" documentId="13_ncr:1_{8EDDCEB0-7A30-4F0A-AFBB-67669CB5E0E1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H15" i="5" l="1"/>
  <c r="H16" i="5"/>
  <c r="H17" i="5"/>
  <c r="H14" i="5"/>
  <c r="I17" i="5" l="1"/>
  <c r="J17" i="5" s="1"/>
  <c r="F26" i="2" l="1"/>
  <c r="I17" i="3" l="1"/>
  <c r="I16" i="2"/>
  <c r="I17" i="2"/>
  <c r="I14" i="2"/>
  <c r="I17" i="4"/>
  <c r="I17" i="1"/>
  <c r="I15" i="1" l="1"/>
  <c r="I16" i="1"/>
  <c r="I14" i="1"/>
  <c r="N26" i="2"/>
  <c r="M26" i="2"/>
  <c r="L26" i="2"/>
  <c r="K26" i="2"/>
  <c r="E14" i="2"/>
  <c r="E17" i="2"/>
  <c r="D17" i="2"/>
  <c r="C17" i="2"/>
  <c r="A17" i="2"/>
  <c r="G26" i="2"/>
  <c r="H26" i="2"/>
  <c r="J26" i="2"/>
  <c r="M24" i="1" l="1"/>
  <c r="N24" i="1"/>
  <c r="F24" i="1"/>
  <c r="G24" i="1"/>
  <c r="H24" i="1"/>
  <c r="J24" i="1"/>
  <c r="K24" i="1"/>
  <c r="E24" i="1"/>
  <c r="N27" i="5"/>
  <c r="M27" i="5"/>
  <c r="K27" i="5"/>
  <c r="G27" i="5"/>
  <c r="F27" i="5"/>
  <c r="E17" i="5"/>
  <c r="D17" i="5"/>
  <c r="C17" i="5"/>
  <c r="A17" i="5"/>
  <c r="E16" i="5"/>
  <c r="D16" i="5"/>
  <c r="C16" i="5"/>
  <c r="A16" i="5"/>
  <c r="E15" i="5"/>
  <c r="D15" i="5"/>
  <c r="C15" i="5"/>
  <c r="A15" i="5"/>
  <c r="E14" i="5"/>
  <c r="E27" i="5" s="1"/>
  <c r="D14" i="5"/>
  <c r="C14" i="5"/>
  <c r="A14" i="5"/>
  <c r="B10" i="5"/>
  <c r="B36" i="5" s="1"/>
  <c r="L8" i="5"/>
  <c r="H8" i="5"/>
  <c r="E8" i="5"/>
  <c r="E17" i="4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6" i="4" s="1"/>
  <c r="L8" i="4"/>
  <c r="H8" i="4"/>
  <c r="E8" i="4"/>
  <c r="E17" i="3"/>
  <c r="D17" i="3"/>
  <c r="C17" i="3"/>
  <c r="A17" i="3"/>
  <c r="E16" i="3"/>
  <c r="I16" i="3" s="1"/>
  <c r="D16" i="3"/>
  <c r="C16" i="3"/>
  <c r="A16" i="3"/>
  <c r="E15" i="3"/>
  <c r="I15" i="3" s="1"/>
  <c r="D15" i="3"/>
  <c r="C15" i="3"/>
  <c r="A15" i="3"/>
  <c r="E14" i="3"/>
  <c r="I14" i="3" s="1"/>
  <c r="D14" i="3"/>
  <c r="C14" i="3"/>
  <c r="A14" i="3"/>
  <c r="B10" i="3"/>
  <c r="B36" i="3" s="1"/>
  <c r="L8" i="3"/>
  <c r="H8" i="3"/>
  <c r="E8" i="3"/>
  <c r="E16" i="2"/>
  <c r="D16" i="2"/>
  <c r="C16" i="2"/>
  <c r="A16" i="2"/>
  <c r="E15" i="2"/>
  <c r="I15" i="2" s="1"/>
  <c r="D15" i="2"/>
  <c r="C15" i="2"/>
  <c r="A15" i="2"/>
  <c r="D14" i="2"/>
  <c r="C14" i="2"/>
  <c r="A14" i="2"/>
  <c r="B10" i="2"/>
  <c r="B35" i="2" s="1"/>
  <c r="L8" i="2"/>
  <c r="H8" i="2"/>
  <c r="E8" i="2"/>
  <c r="B33" i="1"/>
  <c r="L24" i="1" l="1"/>
  <c r="I24" i="1"/>
  <c r="I26" i="2"/>
  <c r="E26" i="2"/>
  <c r="I27" i="5"/>
  <c r="J27" i="5" s="1"/>
  <c r="L27" i="5"/>
  <c r="H27" i="5"/>
  <c r="I14" i="5"/>
  <c r="J14" i="5" s="1"/>
  <c r="L14" i="5"/>
  <c r="I15" i="5"/>
  <c r="J15" i="5" s="1"/>
  <c r="L15" i="5"/>
  <c r="I16" i="5"/>
  <c r="J16" i="5" s="1"/>
  <c r="L16" i="5"/>
</calcChain>
</file>

<file path=xl/sharedStrings.xml><?xml version="1.0" encoding="utf-8"?>
<sst xmlns="http://schemas.openxmlformats.org/spreadsheetml/2006/main" count="189" uniqueCount="51">
  <si>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</si>
  <si>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</si>
  <si>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</si>
  <si>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</si>
  <si>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</si>
  <si>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</si>
  <si>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</si>
  <si>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</si>
  <si>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</si>
  <si>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</si>
  <si>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</si>
  <si>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</si>
  <si>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</si>
  <si>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</si>
  <si>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</si>
  <si>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</si>
  <si>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</si>
  <si>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</si>
  <si>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</si>
  <si>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</si>
  <si>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</si>
  <si>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</si>
  <si>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</si>
  <si>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</si>
  <si>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</si>
  <si>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</si>
  <si>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</si>
  <si>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</si>
  <si>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</si>
  <si>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</si>
  <si>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</si>
  <si>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</si>
  <si>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</si>
  <si>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</si>
  <si>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MASI ENEIDA YAZMIN HONORATO RODRIGUEZ</t>
  </si>
  <si>
    <t>1°</t>
  </si>
  <si>
    <t>ISIC</t>
  </si>
  <si>
    <t>2°</t>
  </si>
  <si>
    <t>3°</t>
  </si>
  <si>
    <t>4°</t>
  </si>
  <si>
    <t>FUNDAMENTOS DE BASE DE DATOS</t>
  </si>
  <si>
    <t xml:space="preserve"> FEBRERO 24-JUNIO 24</t>
  </si>
  <si>
    <t>MINERIA DE DATOS</t>
  </si>
  <si>
    <t>LENGUAJES Y AUTOMATAS II</t>
  </si>
  <si>
    <t>804IN</t>
  </si>
  <si>
    <t>604A</t>
  </si>
  <si>
    <t>604B</t>
  </si>
  <si>
    <t>404B</t>
  </si>
  <si>
    <t>ISC. DIEGO DE JESUS VELAZQUEZ LUCHO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</si>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</sst>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2" borderId="14" xfId="0" applyNumberFormat="1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opLeftCell="A8" workbookViewId="0">
      <selection activeCell="E16" sqref="E16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9.4414062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8"/>
      <c r="C6" s="28"/>
      <c r="D6" s="28"/>
      <c r="E6" s="48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 t="s">
        <v>35</v>
      </c>
      <c r="C8" s="33"/>
      <c r="D8" s="6" t="s">
        <v>6</v>
      </c>
      <c r="E8" s="7">
        <v>4</v>
      </c>
      <c r="F8" s="1"/>
      <c r="G8" s="4" t="s">
        <v>7</v>
      </c>
      <c r="H8" s="7">
        <v>3</v>
      </c>
      <c r="I8" s="43" t="s">
        <v>8</v>
      </c>
      <c r="J8" s="28"/>
      <c r="K8" s="28"/>
      <c r="L8" s="34" t="s">
        <v>41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9</v>
      </c>
      <c r="B10" s="34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3">
      <c r="A14" s="10" t="s">
        <v>42</v>
      </c>
      <c r="B14" s="11" t="s">
        <v>22</v>
      </c>
      <c r="C14" s="11" t="s">
        <v>44</v>
      </c>
      <c r="D14" s="11" t="s">
        <v>36</v>
      </c>
      <c r="E14" s="11">
        <v>14</v>
      </c>
      <c r="F14" s="11">
        <v>9</v>
      </c>
      <c r="G14" s="11"/>
      <c r="H14" s="12"/>
      <c r="I14" s="11">
        <f>E14-F14</f>
        <v>5</v>
      </c>
      <c r="J14" s="12"/>
      <c r="K14" s="11">
        <v>0</v>
      </c>
      <c r="L14" s="12">
        <v>0</v>
      </c>
      <c r="M14" s="11">
        <v>69.5</v>
      </c>
      <c r="N14" s="13">
        <v>0.86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0" t="s">
        <v>43</v>
      </c>
      <c r="B15" s="11" t="s">
        <v>22</v>
      </c>
      <c r="C15" s="11" t="s">
        <v>45</v>
      </c>
      <c r="D15" s="11" t="s">
        <v>36</v>
      </c>
      <c r="E15" s="11">
        <v>11</v>
      </c>
      <c r="F15" s="11">
        <v>9</v>
      </c>
      <c r="G15" s="11"/>
      <c r="H15" s="12"/>
      <c r="I15" s="11">
        <f t="shared" ref="I15:I17" si="0">E15-F15</f>
        <v>2</v>
      </c>
      <c r="J15" s="12"/>
      <c r="K15" s="11">
        <v>0</v>
      </c>
      <c r="L15" s="12">
        <v>0</v>
      </c>
      <c r="M15" s="11">
        <v>57.27</v>
      </c>
      <c r="N15" s="25">
        <v>0.82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0" t="s">
        <v>43</v>
      </c>
      <c r="B16" s="11" t="s">
        <v>22</v>
      </c>
      <c r="C16" s="11" t="s">
        <v>46</v>
      </c>
      <c r="D16" s="11" t="s">
        <v>36</v>
      </c>
      <c r="E16" s="11">
        <v>10</v>
      </c>
      <c r="F16" s="11">
        <v>9</v>
      </c>
      <c r="G16" s="11"/>
      <c r="H16" s="12"/>
      <c r="I16" s="11">
        <f t="shared" si="0"/>
        <v>1</v>
      </c>
      <c r="J16" s="12"/>
      <c r="K16" s="11">
        <v>0</v>
      </c>
      <c r="L16" s="12">
        <v>0</v>
      </c>
      <c r="M16" s="11">
        <v>64</v>
      </c>
      <c r="N16" s="25">
        <v>0.9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0" t="s">
        <v>40</v>
      </c>
      <c r="B17" s="11" t="s">
        <v>22</v>
      </c>
      <c r="C17" s="11" t="s">
        <v>47</v>
      </c>
      <c r="D17" s="11" t="s">
        <v>36</v>
      </c>
      <c r="E17" s="11">
        <v>29</v>
      </c>
      <c r="F17" s="11">
        <v>21</v>
      </c>
      <c r="G17" s="11"/>
      <c r="H17" s="12"/>
      <c r="I17" s="11">
        <f t="shared" si="0"/>
        <v>8</v>
      </c>
      <c r="J17" s="12"/>
      <c r="K17" s="11">
        <v>0</v>
      </c>
      <c r="L17" s="12">
        <v>0</v>
      </c>
      <c r="M17" s="11">
        <v>56.86</v>
      </c>
      <c r="N17" s="13">
        <v>0.72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5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5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5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5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6.5" customHeight="1" x14ac:dyDescent="0.3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thickBot="1" x14ac:dyDescent="0.35">
      <c r="A24" s="16" t="s">
        <v>26</v>
      </c>
      <c r="B24" s="17"/>
      <c r="C24" s="17"/>
      <c r="D24" s="17"/>
      <c r="E24" s="17">
        <f>SUM(E14:E23)</f>
        <v>64</v>
      </c>
      <c r="F24" s="17">
        <f t="shared" ref="F24:K24" si="1">SUM(F14:F23)</f>
        <v>48</v>
      </c>
      <c r="G24" s="17">
        <f t="shared" si="1"/>
        <v>0</v>
      </c>
      <c r="H24" s="17">
        <f t="shared" si="1"/>
        <v>0</v>
      </c>
      <c r="I24" s="17">
        <f t="shared" si="1"/>
        <v>16</v>
      </c>
      <c r="J24" s="17">
        <f t="shared" si="1"/>
        <v>0</v>
      </c>
      <c r="K24" s="17">
        <f t="shared" si="1"/>
        <v>0</v>
      </c>
      <c r="L24" s="22">
        <f>K24/E24</f>
        <v>0</v>
      </c>
      <c r="M24" s="17">
        <f>AVERAGE(M15:M23)</f>
        <v>59.376666666666665</v>
      </c>
      <c r="N24" s="22">
        <f>AVERAGE(N15:N23)</f>
        <v>0.81333333333333335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0" customHeight="1" x14ac:dyDescent="0.3">
      <c r="A26" s="29" t="s">
        <v>27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2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30" t="s">
        <v>28</v>
      </c>
      <c r="C29" s="28"/>
      <c r="D29" s="28"/>
      <c r="E29" s="1"/>
      <c r="F29" s="1"/>
      <c r="G29" s="31" t="s">
        <v>29</v>
      </c>
      <c r="H29" s="28"/>
      <c r="I29" s="28"/>
      <c r="J29" s="2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2.25" customHeight="1" x14ac:dyDescent="0.3">
      <c r="A30" s="1"/>
      <c r="B30" s="32"/>
      <c r="C30" s="33"/>
      <c r="D30" s="33"/>
      <c r="E30" s="1"/>
      <c r="F30" s="1"/>
      <c r="G30" s="34"/>
      <c r="H30" s="33"/>
      <c r="I30" s="33"/>
      <c r="J30" s="3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3">
      <c r="A31" s="35" t="s">
        <v>30</v>
      </c>
      <c r="B31" s="28"/>
      <c r="C31" s="8"/>
      <c r="D31" s="1"/>
      <c r="E31" s="35"/>
      <c r="F31" s="28"/>
      <c r="G31" s="28"/>
      <c r="H31" s="2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5" customHeight="1" x14ac:dyDescent="0.3">
      <c r="A33" s="1"/>
      <c r="B33" s="26" t="str">
        <f>B10</f>
        <v>MASI ENEIDA YAZMIN HONORATO RODRIGUEZ</v>
      </c>
      <c r="C33" s="27"/>
      <c r="D33" s="27"/>
      <c r="E33" s="21"/>
      <c r="F33" s="21"/>
      <c r="G33" s="26" t="s">
        <v>48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3:D33"/>
    <mergeCell ref="G33:J33"/>
    <mergeCell ref="A26:N26"/>
    <mergeCell ref="B29:D29"/>
    <mergeCell ref="G29:J29"/>
    <mergeCell ref="B30:D30"/>
    <mergeCell ref="G30:J30"/>
    <mergeCell ref="A31:B31"/>
    <mergeCell ref="E31:H31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topLeftCell="A12" workbookViewId="0">
      <selection activeCell="M14" sqref="M14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8"/>
      <c r="C6" s="28"/>
      <c r="D6" s="28"/>
      <c r="E6" s="48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 t="s">
        <v>37</v>
      </c>
      <c r="C8" s="33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43" t="s">
        <v>8</v>
      </c>
      <c r="J8" s="28"/>
      <c r="K8" s="28"/>
      <c r="L8" s="34" t="str">
        <f>'1'!L8</f>
        <v xml:space="preserve"> FEBRERO 24-JUNIO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3">
      <c r="A14" s="11" t="str">
        <f>'1'!A14</f>
        <v>MINERIA DE DATOS</v>
      </c>
      <c r="B14" s="11">
        <v>2</v>
      </c>
      <c r="C14" s="11" t="str">
        <f>'1'!C14</f>
        <v>804IN</v>
      </c>
      <c r="D14" s="11" t="str">
        <f>'1'!D14</f>
        <v>ISIC</v>
      </c>
      <c r="E14" s="11">
        <f>'1'!E14</f>
        <v>14</v>
      </c>
      <c r="F14" s="11">
        <v>12</v>
      </c>
      <c r="G14" s="11"/>
      <c r="H14" s="12"/>
      <c r="I14" s="11">
        <f>(E14-SUM(F14:G14))-K14</f>
        <v>2</v>
      </c>
      <c r="J14" s="12"/>
      <c r="K14" s="11">
        <v>0</v>
      </c>
      <c r="L14" s="12">
        <v>0</v>
      </c>
      <c r="M14" s="11">
        <v>64.290000000000006</v>
      </c>
      <c r="N14" s="13">
        <v>0.85709999999999997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LENGUAJES Y AUTOMATAS II</v>
      </c>
      <c r="B15" s="11">
        <v>2</v>
      </c>
      <c r="C15" s="11" t="str">
        <f>'1'!C15</f>
        <v>604A</v>
      </c>
      <c r="D15" s="11" t="str">
        <f>'1'!D15</f>
        <v>ISIC</v>
      </c>
      <c r="E15" s="11">
        <f>'1'!E15</f>
        <v>11</v>
      </c>
      <c r="F15" s="11">
        <v>10</v>
      </c>
      <c r="G15" s="11"/>
      <c r="H15" s="12"/>
      <c r="I15" s="11">
        <f t="shared" ref="I15:I17" si="0">(E15-SUM(F15:G15))-K15</f>
        <v>1</v>
      </c>
      <c r="J15" s="12"/>
      <c r="K15" s="11">
        <v>0</v>
      </c>
      <c r="L15" s="12">
        <v>0</v>
      </c>
      <c r="M15" s="11">
        <v>66.400000000000006</v>
      </c>
      <c r="N15" s="13">
        <v>0.95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>
        <v>2</v>
      </c>
      <c r="C16" s="11" t="str">
        <f>'1'!C16</f>
        <v>604B</v>
      </c>
      <c r="D16" s="11" t="str">
        <f>'1'!D16</f>
        <v>ISIC</v>
      </c>
      <c r="E16" s="11">
        <f>'1'!E16</f>
        <v>10</v>
      </c>
      <c r="F16" s="11">
        <v>4</v>
      </c>
      <c r="G16" s="11"/>
      <c r="H16" s="12"/>
      <c r="I16" s="11">
        <f t="shared" si="0"/>
        <v>6</v>
      </c>
      <c r="J16" s="12"/>
      <c r="K16" s="11">
        <v>0</v>
      </c>
      <c r="L16" s="12">
        <v>0</v>
      </c>
      <c r="M16" s="11">
        <v>30</v>
      </c>
      <c r="N16" s="13">
        <v>0.4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FUNDAMENTOS DE BASE DE DATOS</v>
      </c>
      <c r="B17" s="11">
        <v>2</v>
      </c>
      <c r="C17" s="11" t="str">
        <f>'1'!C17</f>
        <v>404B</v>
      </c>
      <c r="D17" s="11" t="str">
        <f>'1'!D17</f>
        <v>ISIC</v>
      </c>
      <c r="E17" s="11">
        <f>'1'!E17</f>
        <v>29</v>
      </c>
      <c r="F17" s="11">
        <v>17</v>
      </c>
      <c r="G17" s="11"/>
      <c r="H17" s="12"/>
      <c r="I17" s="11">
        <f t="shared" si="0"/>
        <v>12</v>
      </c>
      <c r="J17" s="12"/>
      <c r="K17" s="11">
        <v>0</v>
      </c>
      <c r="L17" s="12">
        <v>0</v>
      </c>
      <c r="M17" s="11">
        <v>46</v>
      </c>
      <c r="N17" s="13">
        <v>0.72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6.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6" t="s">
        <v>26</v>
      </c>
      <c r="B26" s="17"/>
      <c r="C26" s="17"/>
      <c r="D26" s="17"/>
      <c r="E26" s="17">
        <f>AVERAGE(E14:E16)</f>
        <v>11.666666666666666</v>
      </c>
      <c r="F26" s="17">
        <f>SUM(F14:F17)</f>
        <v>43</v>
      </c>
      <c r="G26" s="17">
        <f t="shared" ref="G26:J26" si="1">SUM(G14:G16)</f>
        <v>0</v>
      </c>
      <c r="H26" s="17">
        <f t="shared" si="1"/>
        <v>0</v>
      </c>
      <c r="I26" s="17">
        <f t="shared" si="1"/>
        <v>9</v>
      </c>
      <c r="J26" s="17">
        <f t="shared" si="1"/>
        <v>0</v>
      </c>
      <c r="K26" s="17">
        <f>SUM(K14:K17)</f>
        <v>0</v>
      </c>
      <c r="L26" s="17">
        <f>SUM(L14:L17)</f>
        <v>0</v>
      </c>
      <c r="M26" s="24">
        <f>AVERAGE(M14:M17)</f>
        <v>51.672499999999999</v>
      </c>
      <c r="N26" s="23">
        <f>AVERAGE(N14:N17)</f>
        <v>0.73177500000000006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">
      <c r="A28" s="29" t="s">
        <v>27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2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30" t="s">
        <v>28</v>
      </c>
      <c r="C31" s="28"/>
      <c r="D31" s="28"/>
      <c r="E31" s="1"/>
      <c r="F31" s="1"/>
      <c r="G31" s="31" t="s">
        <v>29</v>
      </c>
      <c r="H31" s="28"/>
      <c r="I31" s="28"/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">
      <c r="A32" s="1"/>
      <c r="B32" s="32"/>
      <c r="C32" s="33"/>
      <c r="D32" s="33"/>
      <c r="E32" s="1"/>
      <c r="F32" s="1"/>
      <c r="G32" s="34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">
      <c r="A33" s="35" t="s">
        <v>30</v>
      </c>
      <c r="B33" s="28"/>
      <c r="C33" s="8"/>
      <c r="D33" s="1"/>
      <c r="E33" s="35"/>
      <c r="F33" s="28"/>
      <c r="G33" s="28"/>
      <c r="H33" s="2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">
      <c r="A35" s="1"/>
      <c r="B35" s="49" t="str">
        <f>B10</f>
        <v>MASI ENEIDA YAZMIN HONORATO RODRIGUEZ</v>
      </c>
      <c r="C35" s="28"/>
      <c r="D35" s="28"/>
      <c r="E35" s="21"/>
      <c r="F35" s="21"/>
      <c r="G35" s="26" t="s">
        <v>48</v>
      </c>
      <c r="H35" s="28"/>
      <c r="I35" s="28"/>
      <c r="J35" s="2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5:D35"/>
    <mergeCell ref="G35:J35"/>
    <mergeCell ref="A28:N28"/>
    <mergeCell ref="B31:D31"/>
    <mergeCell ref="G31:J31"/>
    <mergeCell ref="B32:D32"/>
    <mergeCell ref="G32:J32"/>
    <mergeCell ref="A33:B33"/>
    <mergeCell ref="E33:H33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workbookViewId="0">
      <selection activeCell="B36" sqref="B36:D36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8"/>
      <c r="C6" s="28"/>
      <c r="D6" s="28"/>
      <c r="E6" s="48" t="s">
        <v>32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 t="s">
        <v>38</v>
      </c>
      <c r="C8" s="33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43" t="s">
        <v>8</v>
      </c>
      <c r="J8" s="28"/>
      <c r="K8" s="28"/>
      <c r="L8" s="34" t="str">
        <f>'1'!L8</f>
        <v xml:space="preserve"> FEBRERO 24-JUNIO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MINERIA DE DATOS</v>
      </c>
      <c r="B14" s="11" t="s">
        <v>49</v>
      </c>
      <c r="C14" s="11" t="str">
        <f>'1'!C14</f>
        <v>804IN</v>
      </c>
      <c r="D14" s="11" t="str">
        <f>'1'!D14</f>
        <v>ISIC</v>
      </c>
      <c r="E14" s="11">
        <f>'1'!E14</f>
        <v>14</v>
      </c>
      <c r="F14" s="11">
        <v>12</v>
      </c>
      <c r="G14" s="11"/>
      <c r="H14" s="12"/>
      <c r="I14" s="11">
        <f t="shared" ref="I14:I17" si="0">(E14-SUM(F14:G14))-K14</f>
        <v>2</v>
      </c>
      <c r="J14" s="12"/>
      <c r="K14" s="11">
        <v>0</v>
      </c>
      <c r="L14" s="12">
        <v>0</v>
      </c>
      <c r="M14" s="11">
        <v>62.79</v>
      </c>
      <c r="N14" s="13">
        <v>0.86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LENGUAJES Y AUTOMATAS II</v>
      </c>
      <c r="B15" s="11" t="s">
        <v>49</v>
      </c>
      <c r="C15" s="11" t="str">
        <f>'1'!C15</f>
        <v>604A</v>
      </c>
      <c r="D15" s="11" t="str">
        <f>'1'!D15</f>
        <v>ISIC</v>
      </c>
      <c r="E15" s="11">
        <f>'1'!E15</f>
        <v>11</v>
      </c>
      <c r="F15" s="11">
        <v>9</v>
      </c>
      <c r="G15" s="11"/>
      <c r="H15" s="12"/>
      <c r="I15" s="11">
        <f t="shared" si="0"/>
        <v>2</v>
      </c>
      <c r="J15" s="12"/>
      <c r="K15" s="11">
        <v>0</v>
      </c>
      <c r="L15" s="12">
        <v>0</v>
      </c>
      <c r="M15" s="11">
        <v>50.9</v>
      </c>
      <c r="N15" s="13">
        <v>0.73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 t="s">
        <v>49</v>
      </c>
      <c r="C16" s="11" t="str">
        <f>'1'!C16</f>
        <v>604B</v>
      </c>
      <c r="D16" s="11" t="str">
        <f>'1'!D16</f>
        <v>ISIC</v>
      </c>
      <c r="E16" s="11">
        <f>'1'!E16</f>
        <v>10</v>
      </c>
      <c r="F16" s="11">
        <v>4</v>
      </c>
      <c r="G16" s="11"/>
      <c r="H16" s="12"/>
      <c r="I16" s="11">
        <f t="shared" si="0"/>
        <v>6</v>
      </c>
      <c r="J16" s="12"/>
      <c r="K16" s="11">
        <v>0</v>
      </c>
      <c r="L16" s="12">
        <v>0</v>
      </c>
      <c r="M16" s="11">
        <v>28</v>
      </c>
      <c r="N16" s="13">
        <v>0.4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FUNDAMENTOS DE BASE DE DATOS</v>
      </c>
      <c r="B17" s="11" t="s">
        <v>49</v>
      </c>
      <c r="C17" s="11" t="str">
        <f>'1'!C17</f>
        <v>404B</v>
      </c>
      <c r="D17" s="11" t="str">
        <f>'1'!D17</f>
        <v>ISIC</v>
      </c>
      <c r="E17" s="11">
        <f>'1'!E17</f>
        <v>29</v>
      </c>
      <c r="F17" s="11">
        <v>15</v>
      </c>
      <c r="G17" s="11"/>
      <c r="H17" s="12"/>
      <c r="I17" s="11">
        <f t="shared" si="0"/>
        <v>14</v>
      </c>
      <c r="J17" s="12"/>
      <c r="K17" s="11">
        <v>0</v>
      </c>
      <c r="L17" s="12">
        <v>0</v>
      </c>
      <c r="M17" s="11">
        <v>41.38</v>
      </c>
      <c r="N17" s="13">
        <v>0.52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6.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3">
      <c r="A27" s="16" t="s">
        <v>26</v>
      </c>
      <c r="B27" s="17"/>
      <c r="C27" s="17"/>
      <c r="D27" s="17"/>
      <c r="E27" s="17"/>
      <c r="F27" s="17"/>
      <c r="G27" s="17"/>
      <c r="H27" s="18"/>
      <c r="I27" s="17"/>
      <c r="J27" s="18"/>
      <c r="K27" s="17"/>
      <c r="L27" s="18"/>
      <c r="M27" s="17"/>
      <c r="N27" s="19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3">
      <c r="A29" s="29" t="s">
        <v>27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2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30" t="s">
        <v>28</v>
      </c>
      <c r="C32" s="28"/>
      <c r="D32" s="28"/>
      <c r="E32" s="1"/>
      <c r="F32" s="1"/>
      <c r="G32" s="31" t="s">
        <v>29</v>
      </c>
      <c r="H32" s="28"/>
      <c r="I32" s="28"/>
      <c r="J32" s="2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3">
      <c r="A33" s="1"/>
      <c r="B33" s="32"/>
      <c r="C33" s="33"/>
      <c r="D33" s="33"/>
      <c r="E33" s="1"/>
      <c r="F33" s="1"/>
      <c r="G33" s="34"/>
      <c r="H33" s="33"/>
      <c r="I33" s="33"/>
      <c r="J33" s="3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">
      <c r="A34" s="35" t="s">
        <v>30</v>
      </c>
      <c r="B34" s="28"/>
      <c r="C34" s="8"/>
      <c r="D34" s="1"/>
      <c r="E34" s="35"/>
      <c r="F34" s="28"/>
      <c r="G34" s="28"/>
      <c r="H34" s="2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3">
      <c r="A36" s="1"/>
      <c r="B36" s="26" t="str">
        <f>B10</f>
        <v>MASI ENEIDA YAZMIN HONORATO RODRIGUEZ</v>
      </c>
      <c r="C36" s="27"/>
      <c r="D36" s="27"/>
      <c r="E36" s="21"/>
      <c r="F36" s="21"/>
      <c r="G36" s="26" t="s">
        <v>48</v>
      </c>
      <c r="H36" s="28"/>
      <c r="I36" s="28"/>
      <c r="J36" s="2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workbookViewId="0">
      <selection activeCell="N18" sqref="N18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8"/>
      <c r="C6" s="28"/>
      <c r="D6" s="28"/>
      <c r="E6" s="48" t="s">
        <v>32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 t="s">
        <v>39</v>
      </c>
      <c r="C8" s="33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43" t="s">
        <v>8</v>
      </c>
      <c r="J8" s="28"/>
      <c r="K8" s="28"/>
      <c r="L8" s="34" t="str">
        <f>'1'!L8</f>
        <v xml:space="preserve"> FEBRERO 24-JUNIO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MINERIA DE DATOS</v>
      </c>
      <c r="B14" s="11" t="s">
        <v>50</v>
      </c>
      <c r="C14" s="11" t="str">
        <f>'1'!C14</f>
        <v>804IN</v>
      </c>
      <c r="D14" s="11" t="str">
        <f>'1'!D14</f>
        <v>ISIC</v>
      </c>
      <c r="E14" s="11">
        <f>'1'!E14</f>
        <v>14</v>
      </c>
      <c r="F14" s="11">
        <v>11</v>
      </c>
      <c r="G14" s="11"/>
      <c r="H14" s="12"/>
      <c r="I14" s="11">
        <f t="shared" ref="I14:I17" si="0">(E14-SUM(F14:G14))-K14</f>
        <v>3</v>
      </c>
      <c r="J14" s="12"/>
      <c r="K14" s="11">
        <v>0</v>
      </c>
      <c r="L14" s="12">
        <v>0</v>
      </c>
      <c r="M14" s="11">
        <v>58</v>
      </c>
      <c r="N14" s="13">
        <v>0.72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LENGUAJES Y AUTOMATAS II</v>
      </c>
      <c r="B15" s="11" t="s">
        <v>50</v>
      </c>
      <c r="C15" s="11" t="str">
        <f>'1'!C15</f>
        <v>604A</v>
      </c>
      <c r="D15" s="11" t="str">
        <f>'1'!D15</f>
        <v>ISIC</v>
      </c>
      <c r="E15" s="11">
        <f>'1'!E15</f>
        <v>11</v>
      </c>
      <c r="F15" s="11">
        <v>10</v>
      </c>
      <c r="G15" s="11"/>
      <c r="H15" s="12"/>
      <c r="I15" s="11">
        <f t="shared" si="0"/>
        <v>1</v>
      </c>
      <c r="J15" s="12"/>
      <c r="K15" s="11">
        <v>0</v>
      </c>
      <c r="L15" s="12">
        <v>0</v>
      </c>
      <c r="M15" s="11">
        <v>66.63</v>
      </c>
      <c r="N15" s="13">
        <v>0.59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 t="s">
        <v>50</v>
      </c>
      <c r="C16" s="11" t="str">
        <f>'1'!C16</f>
        <v>604B</v>
      </c>
      <c r="D16" s="11" t="str">
        <f>'1'!D16</f>
        <v>ISIC</v>
      </c>
      <c r="E16" s="11">
        <f>'1'!E16</f>
        <v>10</v>
      </c>
      <c r="F16" s="11">
        <v>8</v>
      </c>
      <c r="G16" s="11"/>
      <c r="H16" s="12"/>
      <c r="I16" s="11">
        <f t="shared" si="0"/>
        <v>2</v>
      </c>
      <c r="J16" s="12"/>
      <c r="K16" s="11">
        <v>0</v>
      </c>
      <c r="L16" s="12">
        <v>0</v>
      </c>
      <c r="M16" s="11">
        <v>59.5</v>
      </c>
      <c r="N16" s="13">
        <v>0.52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FUNDAMENTOS DE BASE DE DATOS</v>
      </c>
      <c r="B17" s="11" t="s">
        <v>50</v>
      </c>
      <c r="C17" s="11" t="str">
        <f>'1'!C17</f>
        <v>404B</v>
      </c>
      <c r="D17" s="11" t="str">
        <f>'1'!D17</f>
        <v>ISIC</v>
      </c>
      <c r="E17" s="11">
        <f>'1'!E17</f>
        <v>29</v>
      </c>
      <c r="F17" s="11">
        <v>14</v>
      </c>
      <c r="G17" s="11"/>
      <c r="H17" s="12"/>
      <c r="I17" s="11">
        <f t="shared" si="0"/>
        <v>15</v>
      </c>
      <c r="J17" s="12"/>
      <c r="K17" s="11">
        <v>0</v>
      </c>
      <c r="L17" s="12">
        <v>0</v>
      </c>
      <c r="M17" s="11">
        <v>37.86</v>
      </c>
      <c r="N17" s="13">
        <v>0.48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6.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3">
      <c r="A27" s="16" t="s">
        <v>26</v>
      </c>
      <c r="B27" s="17"/>
      <c r="C27" s="17"/>
      <c r="D27" s="17"/>
      <c r="E27" s="17"/>
      <c r="F27" s="17"/>
      <c r="G27" s="17"/>
      <c r="H27" s="18"/>
      <c r="I27" s="17"/>
      <c r="J27" s="18"/>
      <c r="K27" s="17"/>
      <c r="L27" s="18"/>
      <c r="M27" s="17"/>
      <c r="N27" s="19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3">
      <c r="A29" s="29" t="s">
        <v>27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2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30" t="s">
        <v>28</v>
      </c>
      <c r="C32" s="28"/>
      <c r="D32" s="28"/>
      <c r="E32" s="1"/>
      <c r="F32" s="1"/>
      <c r="G32" s="31" t="s">
        <v>29</v>
      </c>
      <c r="H32" s="28"/>
      <c r="I32" s="28"/>
      <c r="J32" s="2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3">
      <c r="A33" s="1"/>
      <c r="B33" s="32"/>
      <c r="C33" s="33"/>
      <c r="D33" s="33"/>
      <c r="E33" s="1"/>
      <c r="F33" s="1"/>
      <c r="G33" s="34"/>
      <c r="H33" s="33"/>
      <c r="I33" s="33"/>
      <c r="J33" s="3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">
      <c r="A34" s="35" t="s">
        <v>30</v>
      </c>
      <c r="B34" s="28"/>
      <c r="C34" s="8"/>
      <c r="D34" s="1"/>
      <c r="E34" s="35"/>
      <c r="F34" s="28"/>
      <c r="G34" s="28"/>
      <c r="H34" s="2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3">
      <c r="A36" s="1"/>
      <c r="B36" s="49" t="str">
        <f>B10</f>
        <v>MASI ENEIDA YAZMIN HONORATO RODRIGUEZ</v>
      </c>
      <c r="C36" s="28"/>
      <c r="D36" s="28"/>
      <c r="E36" s="21"/>
      <c r="F36" s="21"/>
      <c r="G36" s="26" t="s">
        <v>48</v>
      </c>
      <c r="H36" s="28"/>
      <c r="I36" s="28"/>
      <c r="J36" s="2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9"/>
  <sheetViews>
    <sheetView tabSelected="1" workbookViewId="0">
      <selection activeCell="N18" sqref="N18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8"/>
      <c r="C6" s="28"/>
      <c r="D6" s="28"/>
      <c r="E6" s="48" t="s">
        <v>32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 t="s">
        <v>33</v>
      </c>
      <c r="C8" s="33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43" t="s">
        <v>8</v>
      </c>
      <c r="J8" s="28"/>
      <c r="K8" s="28"/>
      <c r="L8" s="34" t="str">
        <f>'1'!L8</f>
        <v xml:space="preserve"> FEBRERO 24-JUNIO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MINERIA DE DATOS</v>
      </c>
      <c r="B14" s="11"/>
      <c r="C14" s="11" t="str">
        <f>'1'!C14</f>
        <v>804IN</v>
      </c>
      <c r="D14" s="11" t="str">
        <f>'1'!D14</f>
        <v>ISIC</v>
      </c>
      <c r="E14" s="11">
        <f>'1'!E14</f>
        <v>14</v>
      </c>
      <c r="F14" s="11">
        <v>9</v>
      </c>
      <c r="G14" s="11">
        <v>4</v>
      </c>
      <c r="H14" s="12">
        <f>(F14+G14)/E14</f>
        <v>0.9285714285714286</v>
      </c>
      <c r="I14" s="11">
        <f t="shared" ref="I14:I17" si="0">(E14-SUM(F14:G14))-K14</f>
        <v>1</v>
      </c>
      <c r="J14" s="12">
        <f t="shared" ref="J14:J17" si="1">I14/E14</f>
        <v>7.1428571428571425E-2</v>
      </c>
      <c r="K14" s="11">
        <v>0</v>
      </c>
      <c r="L14" s="12">
        <f t="shared" ref="L14:L16" si="2">K14/E14</f>
        <v>0</v>
      </c>
      <c r="M14" s="11">
        <v>68.23</v>
      </c>
      <c r="N14" s="13">
        <v>0.93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LENGUAJES Y AUTOMATAS II</v>
      </c>
      <c r="B15" s="11"/>
      <c r="C15" s="11" t="str">
        <f>'1'!C15</f>
        <v>604A</v>
      </c>
      <c r="D15" s="11" t="str">
        <f>'1'!D15</f>
        <v>ISIC</v>
      </c>
      <c r="E15" s="11">
        <f>'1'!E15</f>
        <v>11</v>
      </c>
      <c r="F15" s="11">
        <v>5</v>
      </c>
      <c r="G15" s="11">
        <v>4</v>
      </c>
      <c r="H15" s="12">
        <f t="shared" ref="H15:H17" si="3">(F15+G15)/E15</f>
        <v>0.81818181818181823</v>
      </c>
      <c r="I15" s="11">
        <f t="shared" si="0"/>
        <v>2</v>
      </c>
      <c r="J15" s="12">
        <f t="shared" si="1"/>
        <v>0.18181818181818182</v>
      </c>
      <c r="K15" s="11">
        <v>0</v>
      </c>
      <c r="L15" s="12">
        <f t="shared" si="2"/>
        <v>0</v>
      </c>
      <c r="M15" s="11">
        <v>61.88</v>
      </c>
      <c r="N15" s="13">
        <v>0.82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/>
      <c r="C16" s="11" t="str">
        <f>'1'!C16</f>
        <v>604B</v>
      </c>
      <c r="D16" s="11" t="str">
        <f>'1'!D16</f>
        <v>ISIC</v>
      </c>
      <c r="E16" s="11">
        <f>'1'!E16</f>
        <v>10</v>
      </c>
      <c r="F16" s="11">
        <v>4</v>
      </c>
      <c r="G16" s="11">
        <v>2</v>
      </c>
      <c r="H16" s="12">
        <f t="shared" si="3"/>
        <v>0.6</v>
      </c>
      <c r="I16" s="11">
        <f t="shared" si="0"/>
        <v>4</v>
      </c>
      <c r="J16" s="12">
        <f t="shared" si="1"/>
        <v>0.4</v>
      </c>
      <c r="K16" s="11">
        <v>0</v>
      </c>
      <c r="L16" s="12">
        <f t="shared" si="2"/>
        <v>0</v>
      </c>
      <c r="M16" s="11">
        <v>62.65</v>
      </c>
      <c r="N16" s="13">
        <v>0.6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FUNDAMENTOS DE BASE DE DATOS</v>
      </c>
      <c r="B17" s="11"/>
      <c r="C17" s="11" t="str">
        <f>'1'!C17</f>
        <v>404B</v>
      </c>
      <c r="D17" s="11" t="str">
        <f>'1'!D17</f>
        <v>ISIC</v>
      </c>
      <c r="E17" s="11">
        <f>'1'!E17</f>
        <v>29</v>
      </c>
      <c r="F17" s="11">
        <v>8</v>
      </c>
      <c r="G17" s="11">
        <v>10</v>
      </c>
      <c r="H17" s="12">
        <f t="shared" si="3"/>
        <v>0.62068965517241381</v>
      </c>
      <c r="I17" s="11">
        <f t="shared" si="0"/>
        <v>11</v>
      </c>
      <c r="J17" s="12">
        <f t="shared" si="1"/>
        <v>0.37931034482758619</v>
      </c>
      <c r="K17" s="11">
        <v>0</v>
      </c>
      <c r="L17" s="12">
        <v>0</v>
      </c>
      <c r="M17" s="11">
        <v>53.46</v>
      </c>
      <c r="N17" s="13">
        <v>0.62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6.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3">
      <c r="A27" s="16" t="s">
        <v>26</v>
      </c>
      <c r="B27" s="17" t="s">
        <v>25</v>
      </c>
      <c r="C27" s="17" t="s">
        <v>25</v>
      </c>
      <c r="D27" s="17" t="s">
        <v>25</v>
      </c>
      <c r="E27" s="17">
        <f>SUM(E14:E26)</f>
        <v>64</v>
      </c>
      <c r="F27" s="17">
        <f>SUM(F14:F26)</f>
        <v>26</v>
      </c>
      <c r="G27" s="17">
        <f>SUM(G14:G26)</f>
        <v>20</v>
      </c>
      <c r="H27" s="18">
        <f>SUM(F27:G27)/E27</f>
        <v>0.71875</v>
      </c>
      <c r="I27" s="17">
        <f>(E27-SUM(F27:G27))-K27</f>
        <v>18</v>
      </c>
      <c r="J27" s="18">
        <f>I27/E27</f>
        <v>0.28125</v>
      </c>
      <c r="K27" s="17">
        <f>SUM(K14:K26)</f>
        <v>0</v>
      </c>
      <c r="L27" s="18">
        <f>K27/E27</f>
        <v>0</v>
      </c>
      <c r="M27" s="17">
        <f t="shared" ref="M27:N27" si="4">AVERAGE(M14:M26)</f>
        <v>61.555000000000007</v>
      </c>
      <c r="N27" s="19">
        <f t="shared" si="4"/>
        <v>0.74250000000000005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3">
      <c r="A29" s="29" t="s">
        <v>27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2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30" t="s">
        <v>28</v>
      </c>
      <c r="C32" s="28"/>
      <c r="D32" s="28"/>
      <c r="E32" s="1"/>
      <c r="F32" s="1"/>
      <c r="G32" s="31" t="s">
        <v>29</v>
      </c>
      <c r="H32" s="28"/>
      <c r="I32" s="28"/>
      <c r="J32" s="2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3">
      <c r="A33" s="1"/>
      <c r="B33" s="32"/>
      <c r="C33" s="33"/>
      <c r="D33" s="33"/>
      <c r="E33" s="1"/>
      <c r="F33" s="1"/>
      <c r="G33" s="34"/>
      <c r="H33" s="33"/>
      <c r="I33" s="33"/>
      <c r="J33" s="3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">
      <c r="A34" s="35" t="s">
        <v>30</v>
      </c>
      <c r="B34" s="28"/>
      <c r="C34" s="8"/>
      <c r="D34" s="1"/>
      <c r="E34" s="35"/>
      <c r="F34" s="28"/>
      <c r="G34" s="28"/>
      <c r="H34" s="2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3">
      <c r="A36" s="1"/>
      <c r="B36" s="26" t="str">
        <f>B10</f>
        <v>MASI ENEIDA YAZMIN HONORATO RODRIGUEZ</v>
      </c>
      <c r="C36" s="27"/>
      <c r="D36" s="27"/>
      <c r="E36" s="21"/>
      <c r="F36" s="21"/>
      <c r="G36" s="26" t="s">
        <v>48</v>
      </c>
      <c r="H36" s="28"/>
      <c r="I36" s="28"/>
      <c r="J36" s="2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2022-10-20T01:36:28Z</cp:lastPrinted>
  <dcterms:created xsi:type="dcterms:W3CDTF">2021-11-22T14:45:25Z</dcterms:created>
  <dcterms:modified xsi:type="dcterms:W3CDTF">2024-06-12T16:31:16Z</dcterms:modified>
</cp:coreProperties>
</file>