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"/>
    </mc:Choice>
  </mc:AlternateContent>
  <bookViews>
    <workbookView xWindow="0" yWindow="0" windowWidth="23040" windowHeight="10452" firstSheet="1" activeTab="4"/>
  </bookViews>
  <sheets>
    <sheet name="DISEÑO DE PRODUCTOS TURÍSTICOS " sheetId="3" r:id="rId1"/>
    <sheet name="INNOVACIÓN 605-A" sheetId="5" r:id="rId2"/>
    <sheet name="INNOVACIÓN 605-B" sheetId="4" r:id="rId3"/>
    <sheet name="INNOVACIÓN 605.C" sheetId="6" r:id="rId4"/>
    <sheet name="SIM 605-C" sheetId="8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5" l="1"/>
  <c r="P20" i="8"/>
  <c r="P12" i="8"/>
  <c r="P24" i="8"/>
  <c r="P19" i="8"/>
  <c r="P16" i="8"/>
  <c r="P11" i="8"/>
  <c r="P10" i="8"/>
  <c r="P13" i="8"/>
  <c r="P14" i="8"/>
  <c r="P15" i="8"/>
  <c r="P21" i="8"/>
  <c r="P22" i="8"/>
  <c r="P23" i="8"/>
  <c r="B10" i="5" l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K38" i="5"/>
  <c r="M38" i="5"/>
  <c r="L42" i="5"/>
  <c r="L41" i="5"/>
  <c r="N38" i="5" l="1"/>
  <c r="P9" i="8"/>
  <c r="N27" i="8"/>
  <c r="N26" i="8"/>
  <c r="N25" i="8"/>
  <c r="L27" i="8"/>
  <c r="M27" i="8"/>
  <c r="O27" i="8"/>
  <c r="L26" i="8"/>
  <c r="M26" i="8"/>
  <c r="O26" i="8"/>
  <c r="L25" i="8"/>
  <c r="M25" i="8"/>
  <c r="O25" i="8"/>
  <c r="K27" i="8"/>
  <c r="J27" i="8"/>
  <c r="J29" i="8" s="1"/>
  <c r="K26" i="8"/>
  <c r="K25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O28" i="8" l="1"/>
  <c r="N28" i="8"/>
  <c r="N29" i="8"/>
  <c r="O29" i="8"/>
  <c r="L28" i="8"/>
  <c r="M28" i="8"/>
  <c r="M29" i="8"/>
  <c r="K28" i="8"/>
  <c r="K29" i="8"/>
  <c r="J28" i="8"/>
  <c r="L29" i="8"/>
  <c r="P25" i="8"/>
  <c r="P28" i="8" s="1"/>
  <c r="P29" i="8" l="1"/>
  <c r="J26" i="4"/>
  <c r="K26" i="4"/>
  <c r="L26" i="4"/>
  <c r="M26" i="4"/>
  <c r="J38" i="4"/>
  <c r="D19" i="6"/>
  <c r="D20" i="6"/>
  <c r="D21" i="6"/>
  <c r="D22" i="6"/>
  <c r="D23" i="6"/>
  <c r="D24" i="6"/>
  <c r="D25" i="6"/>
  <c r="D18" i="6"/>
  <c r="D17" i="6"/>
  <c r="D12" i="6"/>
  <c r="D13" i="6"/>
  <c r="D14" i="6"/>
  <c r="D15" i="6"/>
  <c r="D16" i="6"/>
  <c r="D11" i="6"/>
  <c r="D10" i="6"/>
  <c r="N10" i="6"/>
  <c r="D9" i="6"/>
  <c r="N9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B17" i="6"/>
  <c r="K26" i="6"/>
  <c r="L26" i="6"/>
  <c r="M26" i="6"/>
  <c r="K27" i="6"/>
  <c r="L27" i="6"/>
  <c r="M27" i="6"/>
  <c r="J28" i="6"/>
  <c r="K28" i="6"/>
  <c r="L28" i="6"/>
  <c r="M28" i="6"/>
  <c r="B11" i="6"/>
  <c r="B12" i="6" s="1"/>
  <c r="B13" i="6" s="1"/>
  <c r="B14" i="6" s="1"/>
  <c r="B15" i="6" s="1"/>
  <c r="N10" i="3"/>
  <c r="N11" i="3"/>
  <c r="N12" i="3"/>
  <c r="N13" i="3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9" i="4"/>
  <c r="N27" i="6" l="1"/>
  <c r="N26" i="4"/>
  <c r="L30" i="6"/>
  <c r="K30" i="6"/>
  <c r="M30" i="6"/>
  <c r="K29" i="6"/>
  <c r="M29" i="6"/>
  <c r="L29" i="6"/>
  <c r="N28" i="6"/>
  <c r="N26" i="6"/>
  <c r="N29" i="6" s="1"/>
  <c r="N30" i="6" l="1"/>
  <c r="N9" i="3"/>
  <c r="M40" i="5" l="1"/>
  <c r="K40" i="5"/>
  <c r="J40" i="5"/>
  <c r="J42" i="5" s="1"/>
  <c r="M39" i="5"/>
  <c r="K39" i="5"/>
  <c r="M25" i="4"/>
  <c r="M28" i="4" s="1"/>
  <c r="L25" i="4"/>
  <c r="L28" i="4" s="1"/>
  <c r="M24" i="4"/>
  <c r="M27" i="4" s="1"/>
  <c r="L24" i="4"/>
  <c r="L27" i="4" s="1"/>
  <c r="K24" i="4"/>
  <c r="B11" i="4"/>
  <c r="B12" i="4" s="1"/>
  <c r="B13" i="4" s="1"/>
  <c r="B14" i="4" s="1"/>
  <c r="B15" i="4" s="1"/>
  <c r="B17" i="4" s="1"/>
  <c r="B21" i="4" s="1"/>
  <c r="M16" i="3"/>
  <c r="L16" i="3"/>
  <c r="K16" i="3"/>
  <c r="J16" i="3"/>
  <c r="M15" i="3"/>
  <c r="L15" i="3"/>
  <c r="K15" i="3"/>
  <c r="M14" i="3"/>
  <c r="L14" i="3"/>
  <c r="K14" i="3"/>
  <c r="J14" i="3"/>
  <c r="B10" i="3"/>
  <c r="B11" i="3" s="1"/>
  <c r="B12" i="3" s="1"/>
  <c r="M17" i="3" l="1"/>
  <c r="L18" i="3"/>
  <c r="L17" i="3"/>
  <c r="M18" i="3"/>
  <c r="K18" i="3"/>
  <c r="K17" i="3"/>
  <c r="J18" i="3"/>
  <c r="J17" i="3"/>
  <c r="N16" i="3"/>
  <c r="M41" i="5"/>
  <c r="M42" i="5"/>
  <c r="K42" i="5"/>
  <c r="N40" i="5"/>
  <c r="N39" i="5"/>
  <c r="N24" i="4"/>
  <c r="N27" i="4" s="1"/>
  <c r="N25" i="4"/>
  <c r="N28" i="4" s="1"/>
  <c r="N14" i="3"/>
  <c r="N15" i="3"/>
  <c r="N18" i="3" l="1"/>
  <c r="N17" i="3"/>
  <c r="N42" i="5"/>
  <c r="N41" i="5"/>
</calcChain>
</file>

<file path=xl/sharedStrings.xml><?xml version="1.0" encoding="utf-8"?>
<sst xmlns="http://schemas.openxmlformats.org/spreadsheetml/2006/main" count="586" uniqueCount="165">
  <si>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</si>
  <si>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</si>
  <si>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</si>
  <si>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</si>
  <si>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</si>
  <si>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</si>
  <si>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</si>
  <si>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</si>
  <si>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</si>
  <si>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</si>
  <si>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</si>
  <si>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</si>
  <si>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</si>
  <si>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</si>
  <si>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</si>
  <si>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</si>
  <si>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</si>
  <si>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</si>
  <si>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</si>
  <si>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</si>
  <si>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</si>
  <si>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MARÍA DEL CARMEN DAVID MIROS</t>
  </si>
  <si>
    <t>211U0219</t>
  </si>
  <si>
    <t>211U0617</t>
  </si>
  <si>
    <t>211U0224</t>
  </si>
  <si>
    <t>211U0647</t>
  </si>
  <si>
    <t>211U0239</t>
  </si>
  <si>
    <t>211U0241</t>
  </si>
  <si>
    <t>211U0615</t>
  </si>
  <si>
    <t>211U0253</t>
  </si>
  <si>
    <t>211U0265</t>
  </si>
  <si>
    <t>211U0266</t>
  </si>
  <si>
    <t>211U0268</t>
  </si>
  <si>
    <t>211U0271</t>
  </si>
  <si>
    <t>211U0274</t>
  </si>
  <si>
    <t>211U0276</t>
  </si>
  <si>
    <t>211U0280</t>
  </si>
  <si>
    <t>Cancino Chiguil Karla Vanessa</t>
  </si>
  <si>
    <t>Chiguil Pucheta Andrea Lizet</t>
  </si>
  <si>
    <t>Cruz Contreras Dallians</t>
  </si>
  <si>
    <t>Gutierrez Hervis Alondra</t>
  </si>
  <si>
    <t>Isidoro Coyolt Brayan</t>
  </si>
  <si>
    <t>Ixba Chontal Perla del Carmen</t>
  </si>
  <si>
    <t>Nofriega Cardenas Evelyn Nicol</t>
  </si>
  <si>
    <t>Pucheta Velasco Daniel</t>
  </si>
  <si>
    <t>Resendiz Cobaxin Brad Hilario</t>
  </si>
  <si>
    <t>Reyes Torres Jalil</t>
  </si>
  <si>
    <t>Salas Baxin Danahi</t>
  </si>
  <si>
    <t xml:space="preserve">Sinaca Ruiz Maritza </t>
  </si>
  <si>
    <t>Tornado  Hernámdez Karen</t>
  </si>
  <si>
    <t>Noriega Cardenas Evelyn Nicol</t>
  </si>
  <si>
    <t>Baxin Toto Itzanami</t>
  </si>
  <si>
    <t>Lopez Muñoz Ivandro</t>
  </si>
  <si>
    <t>Martínez Cagal Sayuri</t>
  </si>
  <si>
    <t>Mendoza Sánchez Arlet</t>
  </si>
  <si>
    <t>Zetina Ávila Julio Cesar</t>
  </si>
  <si>
    <t>605-B</t>
  </si>
  <si>
    <t>MCA. MARÍA DEL CARMEN DAVID MIROS</t>
  </si>
  <si>
    <t>211U0015</t>
  </si>
  <si>
    <t>181U0266</t>
  </si>
  <si>
    <t>211U0004</t>
  </si>
  <si>
    <t>201U0147</t>
  </si>
  <si>
    <t>211U0017</t>
  </si>
  <si>
    <t>DISEÑO DE PRODUCTOS TURÍSTICOS ALTERNATIVOS</t>
  </si>
  <si>
    <t>Reyes Dominguez Lucero</t>
  </si>
  <si>
    <t>Tegoma Gonzalez Dayra</t>
  </si>
  <si>
    <t>211U0277</t>
  </si>
  <si>
    <t>INNIVACIÓN Y EMPRENDEDURISMO</t>
  </si>
  <si>
    <t>705-A</t>
  </si>
  <si>
    <t>211U0208</t>
  </si>
  <si>
    <t>211U0212</t>
  </si>
  <si>
    <t>211U0214</t>
  </si>
  <si>
    <t>211U0215</t>
  </si>
  <si>
    <t>211U0217</t>
  </si>
  <si>
    <t>211U0437</t>
  </si>
  <si>
    <t>211U0223</t>
  </si>
  <si>
    <t>211U0225</t>
  </si>
  <si>
    <t>211U0226</t>
  </si>
  <si>
    <t>211U0229</t>
  </si>
  <si>
    <t>211U0234</t>
  </si>
  <si>
    <t>211U0618</t>
  </si>
  <si>
    <t>211U0243</t>
  </si>
  <si>
    <t>211U0249</t>
  </si>
  <si>
    <t>211U0252</t>
  </si>
  <si>
    <t>211U0254</t>
  </si>
  <si>
    <t>211U0256</t>
  </si>
  <si>
    <t>211U0260</t>
  </si>
  <si>
    <t>211U0270</t>
  </si>
  <si>
    <t>211U0272</t>
  </si>
  <si>
    <t>211U0273</t>
  </si>
  <si>
    <t>211U0279</t>
  </si>
  <si>
    <t>211U0284</t>
  </si>
  <si>
    <t>211U0614</t>
  </si>
  <si>
    <t>211U0286</t>
  </si>
  <si>
    <t>211U0289</t>
  </si>
  <si>
    <t>AMBROS MALAGA DIANA AZUCENA</t>
  </si>
  <si>
    <t>BAXIN POLITO FATIMA ALEJANDRA</t>
  </si>
  <si>
    <t>BUSTAMANTE FISCAL ANAHÍ</t>
  </si>
  <si>
    <t>CABAÑAS VILLASANA JUAN MANUEL</t>
  </si>
  <si>
    <t>CAGAL XOLO GABRIELA</t>
  </si>
  <si>
    <t>CASTELLANOS CARMONA ÁNGEL ALONSO</t>
  </si>
  <si>
    <t>CASTRO XALA AIXA MICHELLE</t>
  </si>
  <si>
    <t>CHIBAMBA IGNOT ESTRELLA</t>
  </si>
  <si>
    <t>CHIPOL XALA JOSUE</t>
  </si>
  <si>
    <t>CHONTAL GARCIA DANIA YAZARET</t>
  </si>
  <si>
    <t>CRUZ LOBATO HENRY</t>
  </si>
  <si>
    <t>FISCAL CATEMAXCA ISAEL</t>
  </si>
  <si>
    <t>HERNANDEZ  ABSALÓN ADRIANA</t>
  </si>
  <si>
    <t>IXBA CHONTAL PERLA DEL CARMEN</t>
  </si>
  <si>
    <t>LAZARO MARTINEZ HERIBERTO CARLOS</t>
  </si>
  <si>
    <t>MARTINEZ MARTINEZ VICTOR HUGO</t>
  </si>
  <si>
    <t>MORALES HERNANDEZ ZAZIL HAZILVANI</t>
  </si>
  <si>
    <t>OLEA CATEMAXCA KENIA SARAHÍ</t>
  </si>
  <si>
    <t>OSORIO IXTEPAN MARCOS</t>
  </si>
  <si>
    <t>PEREZ ESCRIBANO LAISA CONCEPCIÓN</t>
  </si>
  <si>
    <t>PRETELIN FONSECA MARÍA JOSÉ</t>
  </si>
  <si>
    <t>REYES SOSME ALEX</t>
  </si>
  <si>
    <t>RODRIGUEZ MARCIAL HEIDI ANGELICA</t>
  </si>
  <si>
    <t>SAINZ CHIGUIL ALEJANDRA</t>
  </si>
  <si>
    <t>TEPOX CHAPOL ROSA YASMÍN</t>
  </si>
  <si>
    <t>VAZQUEZ CORDERO CARLOS YAVHET</t>
  </si>
  <si>
    <t>VELASCO CONTRERAS GUSTAVO</t>
  </si>
  <si>
    <t xml:space="preserve">VERGARA POLITO MARÍA MAGDALENA </t>
  </si>
  <si>
    <t>XOLO TORNADO LIZBETH</t>
  </si>
  <si>
    <t>INNOVACIÓN Y EMPRENDEDURISMO 605-A</t>
  </si>
  <si>
    <t>211U0211</t>
  </si>
  <si>
    <t>211U0220</t>
  </si>
  <si>
    <t>211U0227</t>
  </si>
  <si>
    <t>211U0238</t>
  </si>
  <si>
    <t>211U0244</t>
  </si>
  <si>
    <t>211U0248</t>
  </si>
  <si>
    <t>211U0257</t>
  </si>
  <si>
    <t>211U0258</t>
  </si>
  <si>
    <t>211U262</t>
  </si>
  <si>
    <t>211U0263</t>
  </si>
  <si>
    <t>211U0264</t>
  </si>
  <si>
    <t>211U0619</t>
  </si>
  <si>
    <t>211U0653</t>
  </si>
  <si>
    <t>211U0283</t>
  </si>
  <si>
    <t>211U0285</t>
  </si>
  <si>
    <t>211U0287</t>
  </si>
  <si>
    <t>211U0288</t>
  </si>
  <si>
    <t>BAXIN NIETO VANYELI ALEJANDRA</t>
  </si>
  <si>
    <t>MACARIO VELASCO JOSÉ ALBERTO</t>
  </si>
  <si>
    <t>OSTO MACARIO NADIA DEL ROSARIO</t>
  </si>
  <si>
    <t>PAVON BLANCO MIGUEL ÁNGEL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</si>
  <si>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</si>
  <si>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</si>
  <si>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</si>
  <si>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</si>
  <si>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</si>
  <si>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VAZQUEZ CHAPOL KARLA LARISSA</t>
  </si>
  <si>
    <t>VELAZCO BAXIN MIGUEL ÁNGEL</t>
  </si>
  <si>
    <t>XOLO CARDENAS VIRIDIANA</t>
  </si>
  <si>
    <t>XOLO SANTOS ANGELICA</t>
  </si>
  <si>
    <t>CASAS PIO KAREN MONSERRATH</t>
  </si>
  <si>
    <t>GUTIERREZ ARRES ÁNGEL EMMANUEL</t>
  </si>
  <si>
    <t>LOPEZ AGUILERA MIXZY YANITH</t>
  </si>
  <si>
    <t>U5</t>
  </si>
  <si>
    <t>U6</t>
  </si>
  <si>
    <t>SISTEMAS DE INFORMACIÓN DE LA MERCADOTECNIA</t>
  </si>
  <si>
    <t>GRUPO 605-C</t>
  </si>
  <si>
    <t>605-C</t>
  </si>
  <si>
    <t>FEBRERO-JUNIO 2024</t>
  </si>
  <si>
    <t>INNOVACIÓN Y EMPRENDEDURISMO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</si>
</sst>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RITERIOS%20DE%20ACREDITACI&#211;N%20ESCOLARIZADO.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ARROLLO DE PRODUCTOS TURÍSTI"/>
      <sheetName val="SIM 605-C"/>
      <sheetName val="INNOVACIÓN Y EMPREND 605-C"/>
      <sheetName val="INNOVACIÓN Y EMPRENDED 605-B"/>
      <sheetName val="INNOVACIÓN Y EMPRENDED 605-A"/>
    </sheetNames>
    <sheetDataSet>
      <sheetData sheetId="0"/>
      <sheetData sheetId="1"/>
      <sheetData sheetId="2">
        <row r="13">
          <cell r="C13" t="str">
            <v>BAXIN NIETO VANYELI ALEJANDRA</v>
          </cell>
        </row>
        <row r="14">
          <cell r="C14" t="str">
            <v>CASAS PIO KAREN MONSERRATH</v>
          </cell>
        </row>
        <row r="15">
          <cell r="C15" t="str">
            <v>COBIX MARTINEZ ALEJANDRA GUADALUPE</v>
          </cell>
        </row>
        <row r="16">
          <cell r="C16" t="str">
            <v>GUTIERREZ ARRES ÁNGEL EMMANUEL</v>
          </cell>
        </row>
        <row r="17">
          <cell r="C17" t="str">
            <v>LOPEZ AGUILERA MIXZY YANITH</v>
          </cell>
        </row>
        <row r="18">
          <cell r="C18" t="str">
            <v>MACARIO VELASCO JOSÉ ALBERTO</v>
          </cell>
        </row>
        <row r="19">
          <cell r="C19" t="str">
            <v>OSTO MACARIO NADIA DEL ROSARIO</v>
          </cell>
        </row>
        <row r="20">
          <cell r="C20" t="str">
            <v>PAVON BLANCO MIGUEL ÁNGEL</v>
          </cell>
        </row>
        <row r="21">
          <cell r="C21" t="str">
            <v>POLITO BARRAGAN ERICK</v>
          </cell>
        </row>
        <row r="22">
          <cell r="C22" t="str">
            <v>POLITO MIXTEGA LIZBETH DEL CARMEN</v>
          </cell>
        </row>
        <row r="23">
          <cell r="C23" t="str">
            <v>POMPEYO TEPACH LETHZY YARELI</v>
          </cell>
        </row>
        <row r="24">
          <cell r="C24" t="str">
            <v>PONCIANO MALAGA KARLA OLIVIA</v>
          </cell>
        </row>
        <row r="25">
          <cell r="C25" t="str">
            <v>RAMIREZ PEREZ ADOLFO</v>
          </cell>
        </row>
        <row r="26">
          <cell r="C26" t="str">
            <v>VAZQUEZ CHAPOL KARLA LARISSA</v>
          </cell>
        </row>
        <row r="27">
          <cell r="C27" t="str">
            <v>VELAZCO BAXIN MIGUEL ÁNGEL</v>
          </cell>
        </row>
        <row r="28">
          <cell r="C28" t="str">
            <v>XOLO CARDENAS VIRIDIANA</v>
          </cell>
        </row>
        <row r="29">
          <cell r="C29" t="str">
            <v>XOLO SANTOS ANGELICA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211U0288@alumno.itssat.edu.mx" TargetMode="External"/><Relationship Id="rId1" Type="http://schemas.openxmlformats.org/officeDocument/2006/relationships/hyperlink" Target="mailto:211U0287@alumno.itssa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zoomScale="84" zoomScaleNormal="84" workbookViewId="0">
      <selection activeCell="L9" sqref="L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8.6640625" customWidth="1"/>
    <col min="15" max="16" width="5.6640625" customWidth="1"/>
  </cols>
  <sheetData>
    <row r="2" spans="2:15" ht="15.6" x14ac:dyDescent="0.3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1"/>
      <c r="O2" s="1"/>
    </row>
    <row r="3" spans="2:15" x14ac:dyDescent="0.3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10"/>
      <c r="O3" s="10"/>
    </row>
    <row r="4" spans="2:15" x14ac:dyDescent="0.3">
      <c r="C4" t="s">
        <v>0</v>
      </c>
      <c r="D4" s="45" t="s">
        <v>63</v>
      </c>
      <c r="E4" s="45"/>
      <c r="F4" s="45"/>
      <c r="G4" s="45"/>
      <c r="I4" t="s">
        <v>1</v>
      </c>
      <c r="J4" s="46" t="s">
        <v>68</v>
      </c>
      <c r="K4" s="46"/>
      <c r="M4" t="s">
        <v>2</v>
      </c>
      <c r="N4" s="20">
        <v>45201</v>
      </c>
    </row>
    <row r="5" spans="2:15" ht="6.75" customHeight="1" x14ac:dyDescent="0.3">
      <c r="D5" s="3"/>
      <c r="E5" s="3"/>
      <c r="F5" s="3"/>
      <c r="G5" s="3"/>
    </row>
    <row r="6" spans="2:15" x14ac:dyDescent="0.3">
      <c r="C6" t="s">
        <v>3</v>
      </c>
      <c r="D6" s="46" t="s">
        <v>163</v>
      </c>
      <c r="E6" s="46"/>
      <c r="F6" s="46"/>
      <c r="G6" s="46"/>
      <c r="I6" s="50" t="s">
        <v>19</v>
      </c>
      <c r="J6" s="50"/>
      <c r="K6" s="53" t="s">
        <v>57</v>
      </c>
      <c r="L6" s="53"/>
      <c r="M6" s="53"/>
    </row>
    <row r="7" spans="2:15" ht="11.25" customHeight="1" x14ac:dyDescent="0.3"/>
    <row r="8" spans="2:15" x14ac:dyDescent="0.3">
      <c r="B8" s="2" t="s">
        <v>4</v>
      </c>
      <c r="C8" s="2" t="s">
        <v>6</v>
      </c>
      <c r="D8" s="54" t="s">
        <v>5</v>
      </c>
      <c r="E8" s="54"/>
      <c r="F8" s="54"/>
      <c r="G8" s="54"/>
      <c r="H8" s="54"/>
      <c r="I8" s="54"/>
      <c r="J8" s="9" t="s">
        <v>7</v>
      </c>
      <c r="K8" s="9" t="s">
        <v>10</v>
      </c>
      <c r="L8" s="9" t="s">
        <v>11</v>
      </c>
      <c r="M8" s="9" t="s">
        <v>12</v>
      </c>
      <c r="N8" s="5" t="s">
        <v>20</v>
      </c>
    </row>
    <row r="9" spans="2:15" x14ac:dyDescent="0.3">
      <c r="B9" s="8">
        <v>1</v>
      </c>
      <c r="C9" s="19" t="s">
        <v>58</v>
      </c>
      <c r="D9" s="47" t="s">
        <v>51</v>
      </c>
      <c r="E9" s="48" t="s">
        <v>51</v>
      </c>
      <c r="F9" s="48" t="s">
        <v>51</v>
      </c>
      <c r="G9" s="48" t="s">
        <v>51</v>
      </c>
      <c r="H9" s="48" t="s">
        <v>51</v>
      </c>
      <c r="I9" s="49" t="s">
        <v>51</v>
      </c>
      <c r="J9" s="9">
        <v>100</v>
      </c>
      <c r="K9" s="9">
        <v>100</v>
      </c>
      <c r="L9" s="9">
        <v>100</v>
      </c>
      <c r="M9" s="9"/>
      <c r="N9" s="6">
        <f>SUM(J9:M9)/4</f>
        <v>75</v>
      </c>
    </row>
    <row r="10" spans="2:15" x14ac:dyDescent="0.3">
      <c r="B10" s="8">
        <f>B9+1</f>
        <v>2</v>
      </c>
      <c r="C10" s="19" t="s">
        <v>59</v>
      </c>
      <c r="D10" s="47" t="s">
        <v>52</v>
      </c>
      <c r="E10" s="48" t="s">
        <v>52</v>
      </c>
      <c r="F10" s="48" t="s">
        <v>52</v>
      </c>
      <c r="G10" s="48" t="s">
        <v>52</v>
      </c>
      <c r="H10" s="48" t="s">
        <v>52</v>
      </c>
      <c r="I10" s="49" t="s">
        <v>52</v>
      </c>
      <c r="J10" s="38">
        <v>94</v>
      </c>
      <c r="K10" s="9">
        <v>90</v>
      </c>
      <c r="L10" s="9">
        <v>90</v>
      </c>
      <c r="M10" s="21"/>
      <c r="N10" s="6">
        <f t="shared" ref="N10:N13" si="0">SUM(J10:M10)/4</f>
        <v>68.5</v>
      </c>
    </row>
    <row r="11" spans="2:15" x14ac:dyDescent="0.3">
      <c r="B11" s="8">
        <f t="shared" ref="B11:B12" si="1">B10+1</f>
        <v>3</v>
      </c>
      <c r="C11" s="19" t="s">
        <v>60</v>
      </c>
      <c r="D11" s="47" t="s">
        <v>53</v>
      </c>
      <c r="E11" s="48" t="s">
        <v>53</v>
      </c>
      <c r="F11" s="48" t="s">
        <v>53</v>
      </c>
      <c r="G11" s="48" t="s">
        <v>53</v>
      </c>
      <c r="H11" s="48" t="s">
        <v>53</v>
      </c>
      <c r="I11" s="49" t="s">
        <v>53</v>
      </c>
      <c r="J11" s="9">
        <v>95</v>
      </c>
      <c r="K11" s="9">
        <v>90</v>
      </c>
      <c r="L11" s="9">
        <v>90</v>
      </c>
      <c r="M11" s="21"/>
      <c r="N11" s="6">
        <f t="shared" si="0"/>
        <v>68.75</v>
      </c>
    </row>
    <row r="12" spans="2:15" x14ac:dyDescent="0.3">
      <c r="B12" s="8">
        <f t="shared" si="1"/>
        <v>4</v>
      </c>
      <c r="C12" s="19" t="s">
        <v>61</v>
      </c>
      <c r="D12" s="47" t="s">
        <v>54</v>
      </c>
      <c r="E12" s="48" t="s">
        <v>54</v>
      </c>
      <c r="F12" s="48" t="s">
        <v>54</v>
      </c>
      <c r="G12" s="48" t="s">
        <v>54</v>
      </c>
      <c r="H12" s="48" t="s">
        <v>54</v>
      </c>
      <c r="I12" s="49" t="s">
        <v>54</v>
      </c>
      <c r="J12" s="9">
        <v>100</v>
      </c>
      <c r="K12" s="9">
        <v>100</v>
      </c>
      <c r="L12" s="9">
        <v>100</v>
      </c>
      <c r="M12" s="21"/>
      <c r="N12" s="6">
        <f t="shared" si="0"/>
        <v>75</v>
      </c>
    </row>
    <row r="13" spans="2:15" x14ac:dyDescent="0.3">
      <c r="B13" s="8">
        <v>5</v>
      </c>
      <c r="C13" s="19" t="s">
        <v>62</v>
      </c>
      <c r="D13" s="47" t="s">
        <v>55</v>
      </c>
      <c r="E13" s="48" t="s">
        <v>55</v>
      </c>
      <c r="F13" s="48" t="s">
        <v>55</v>
      </c>
      <c r="G13" s="48" t="s">
        <v>55</v>
      </c>
      <c r="H13" s="48" t="s">
        <v>55</v>
      </c>
      <c r="I13" s="49" t="s">
        <v>55</v>
      </c>
      <c r="J13" s="9">
        <v>98</v>
      </c>
      <c r="K13" s="9">
        <v>100</v>
      </c>
      <c r="L13" s="9">
        <v>100</v>
      </c>
      <c r="M13" s="21"/>
      <c r="N13" s="6">
        <f t="shared" si="0"/>
        <v>74.5</v>
      </c>
    </row>
    <row r="14" spans="2:15" x14ac:dyDescent="0.3">
      <c r="C14" s="51"/>
      <c r="D14" s="51"/>
      <c r="E14" s="7"/>
      <c r="H14" s="52" t="s">
        <v>16</v>
      </c>
      <c r="I14" s="52"/>
      <c r="J14" s="29">
        <f>COUNTIF(J9:J13,"&gt;=70")</f>
        <v>5</v>
      </c>
      <c r="K14" s="29">
        <f>COUNTIF(K9:K13,"&gt;=70")</f>
        <v>5</v>
      </c>
      <c r="L14" s="29">
        <f>COUNTIF(L9:L13,"&gt;=70")</f>
        <v>5</v>
      </c>
      <c r="M14" s="29">
        <f>COUNTIF(M9:M13,"&gt;=70")</f>
        <v>0</v>
      </c>
      <c r="N14" s="16">
        <f>COUNTIF(N9:N13,"&gt;=70")</f>
        <v>3</v>
      </c>
    </row>
    <row r="15" spans="2:15" x14ac:dyDescent="0.3">
      <c r="C15" s="51"/>
      <c r="D15" s="51"/>
      <c r="E15" s="11"/>
      <c r="H15" s="55" t="s">
        <v>17</v>
      </c>
      <c r="I15" s="55"/>
      <c r="J15" s="30">
        <v>0</v>
      </c>
      <c r="K15" s="30">
        <f>COUNTIF(K9:K13,"&lt;70")</f>
        <v>0</v>
      </c>
      <c r="L15" s="30">
        <f>COUNTIF(L9:L13,"&lt;70")</f>
        <v>0</v>
      </c>
      <c r="M15" s="30">
        <f>COUNTIF(M9:M13,"&lt;70")</f>
        <v>0</v>
      </c>
      <c r="N15" s="30">
        <f>COUNTIF(N9:N13,"&lt;70")</f>
        <v>2</v>
      </c>
    </row>
    <row r="16" spans="2:15" x14ac:dyDescent="0.3">
      <c r="C16" s="51"/>
      <c r="D16" s="51"/>
      <c r="E16" s="51"/>
      <c r="H16" s="55" t="s">
        <v>18</v>
      </c>
      <c r="I16" s="55"/>
      <c r="J16" s="30">
        <f>COUNT(J9:J13)</f>
        <v>5</v>
      </c>
      <c r="K16" s="30">
        <f>COUNT(K9:K13)</f>
        <v>5</v>
      </c>
      <c r="L16" s="30">
        <f>COUNT(L9:L13)</f>
        <v>5</v>
      </c>
      <c r="M16" s="30">
        <f>COUNT(M9:M13)</f>
        <v>0</v>
      </c>
      <c r="N16" s="30">
        <f>COUNT(N9:N13)</f>
        <v>5</v>
      </c>
    </row>
    <row r="17" spans="3:14" x14ac:dyDescent="0.3">
      <c r="C17" s="51"/>
      <c r="D17" s="51"/>
      <c r="E17" s="7"/>
      <c r="F17" s="4"/>
      <c r="H17" s="56" t="s">
        <v>13</v>
      </c>
      <c r="I17" s="56"/>
      <c r="J17" s="14">
        <f>J14/J16</f>
        <v>1</v>
      </c>
      <c r="K17" s="15">
        <f t="shared" ref="K17:N17" si="2">K14/K16</f>
        <v>1</v>
      </c>
      <c r="L17" s="15">
        <f t="shared" si="2"/>
        <v>1</v>
      </c>
      <c r="M17" s="15" t="e">
        <f t="shared" si="2"/>
        <v>#DIV/0!</v>
      </c>
      <c r="N17" s="15">
        <f t="shared" si="2"/>
        <v>0.6</v>
      </c>
    </row>
    <row r="18" spans="3:14" x14ac:dyDescent="0.3">
      <c r="C18" s="51"/>
      <c r="D18" s="51"/>
      <c r="E18" s="7"/>
      <c r="F18" s="4"/>
      <c r="H18" s="56" t="s">
        <v>14</v>
      </c>
      <c r="I18" s="56"/>
      <c r="J18" s="14">
        <f>J15/J16</f>
        <v>0</v>
      </c>
      <c r="K18" s="14">
        <f t="shared" ref="K18:N18" si="3">K15/K16</f>
        <v>0</v>
      </c>
      <c r="L18" s="14">
        <f t="shared" si="3"/>
        <v>0</v>
      </c>
      <c r="M18" s="15" t="e">
        <f t="shared" si="3"/>
        <v>#DIV/0!</v>
      </c>
      <c r="N18" s="15">
        <f t="shared" si="3"/>
        <v>0.4</v>
      </c>
    </row>
    <row r="19" spans="3:14" x14ac:dyDescent="0.3">
      <c r="C19" s="51"/>
      <c r="D19" s="51"/>
      <c r="E19" s="11"/>
      <c r="F19" s="4"/>
    </row>
    <row r="20" spans="3:14" x14ac:dyDescent="0.3">
      <c r="C20" s="7"/>
      <c r="D20" s="7"/>
      <c r="E20" s="11"/>
      <c r="F20" s="4"/>
    </row>
    <row r="21" spans="3:14" x14ac:dyDescent="0.3">
      <c r="J21" s="57"/>
      <c r="K21" s="57"/>
      <c r="L21" s="57"/>
      <c r="M21" s="57"/>
    </row>
    <row r="22" spans="3:14" x14ac:dyDescent="0.3">
      <c r="J22" s="58" t="s">
        <v>15</v>
      </c>
      <c r="K22" s="58"/>
      <c r="L22" s="58"/>
      <c r="M22" s="58"/>
    </row>
    <row r="26" spans="3:14" x14ac:dyDescent="0.3">
      <c r="I26">
        <v>9</v>
      </c>
    </row>
  </sheetData>
  <mergeCells count="26">
    <mergeCell ref="C18:D18"/>
    <mergeCell ref="H18:I18"/>
    <mergeCell ref="C19:D19"/>
    <mergeCell ref="J21:M21"/>
    <mergeCell ref="J22:M22"/>
    <mergeCell ref="C15:D15"/>
    <mergeCell ref="H15:I15"/>
    <mergeCell ref="C16:E16"/>
    <mergeCell ref="H16:I16"/>
    <mergeCell ref="C17:D17"/>
    <mergeCell ref="H17:I17"/>
    <mergeCell ref="C14:D14"/>
    <mergeCell ref="H14:I14"/>
    <mergeCell ref="D13:I13"/>
    <mergeCell ref="K6:M6"/>
    <mergeCell ref="D8:I8"/>
    <mergeCell ref="D9:I9"/>
    <mergeCell ref="D11:I11"/>
    <mergeCell ref="D12:I12"/>
    <mergeCell ref="B2:M2"/>
    <mergeCell ref="C3:M3"/>
    <mergeCell ref="D4:G4"/>
    <mergeCell ref="J4:K4"/>
    <mergeCell ref="D10:I10"/>
    <mergeCell ref="D6:G6"/>
    <mergeCell ref="I6:J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6"/>
  <sheetViews>
    <sheetView topLeftCell="A3" zoomScale="84" zoomScaleNormal="84" workbookViewId="0">
      <selection activeCell="Q9" sqref="Q9:Q3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4.33203125" customWidth="1"/>
    <col min="8" max="8" width="7.6640625" customWidth="1"/>
    <col min="9" max="9" width="0.21875" customWidth="1"/>
    <col min="10" max="10" width="7.109375" customWidth="1"/>
    <col min="11" max="13" width="5.6640625" customWidth="1"/>
    <col min="14" max="14" width="8.6640625" customWidth="1"/>
    <col min="15" max="16" width="5.6640625" customWidth="1"/>
  </cols>
  <sheetData>
    <row r="2" spans="2:15" ht="15.6" x14ac:dyDescent="0.3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1"/>
      <c r="O2" s="1"/>
    </row>
    <row r="3" spans="2:15" x14ac:dyDescent="0.3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10"/>
      <c r="O3" s="10"/>
    </row>
    <row r="4" spans="2:15" x14ac:dyDescent="0.3">
      <c r="C4" t="s">
        <v>0</v>
      </c>
      <c r="D4" s="45" t="s">
        <v>124</v>
      </c>
      <c r="E4" s="45"/>
      <c r="F4" s="45"/>
      <c r="G4" s="45"/>
      <c r="I4" t="s">
        <v>1</v>
      </c>
      <c r="J4" s="59">
        <v>45201</v>
      </c>
      <c r="K4" s="46"/>
      <c r="L4" s="39"/>
    </row>
    <row r="5" spans="2:15" ht="6.75" customHeight="1" x14ac:dyDescent="0.3">
      <c r="D5" s="3"/>
      <c r="E5" s="3"/>
      <c r="F5" s="3"/>
      <c r="G5" s="3"/>
    </row>
    <row r="6" spans="2:15" x14ac:dyDescent="0.3">
      <c r="C6" t="s">
        <v>3</v>
      </c>
      <c r="D6" s="46" t="s">
        <v>163</v>
      </c>
      <c r="E6" s="46"/>
      <c r="F6" s="46"/>
      <c r="G6" s="46"/>
      <c r="I6" s="50" t="s">
        <v>19</v>
      </c>
      <c r="J6" s="50"/>
      <c r="K6" s="53" t="s">
        <v>21</v>
      </c>
      <c r="L6" s="53"/>
      <c r="M6" s="53"/>
    </row>
    <row r="7" spans="2:15" ht="11.25" customHeight="1" x14ac:dyDescent="0.3"/>
    <row r="8" spans="2:15" x14ac:dyDescent="0.3">
      <c r="B8" s="2" t="s">
        <v>4</v>
      </c>
      <c r="C8" s="2" t="s">
        <v>6</v>
      </c>
      <c r="D8" s="54" t="s">
        <v>5</v>
      </c>
      <c r="E8" s="54"/>
      <c r="F8" s="54"/>
      <c r="G8" s="54"/>
      <c r="H8" s="54"/>
      <c r="I8" s="54"/>
      <c r="J8" s="9" t="s">
        <v>7</v>
      </c>
      <c r="K8" s="9" t="s">
        <v>10</v>
      </c>
      <c r="L8" s="27" t="s">
        <v>11</v>
      </c>
      <c r="M8" s="9" t="s">
        <v>12</v>
      </c>
      <c r="N8" s="5" t="s">
        <v>20</v>
      </c>
    </row>
    <row r="9" spans="2:15" x14ac:dyDescent="0.3">
      <c r="B9" s="8">
        <v>1</v>
      </c>
      <c r="C9" s="18" t="s">
        <v>69</v>
      </c>
      <c r="D9" s="47" t="s">
        <v>95</v>
      </c>
      <c r="E9" s="48" t="s">
        <v>95</v>
      </c>
      <c r="F9" s="48" t="s">
        <v>95</v>
      </c>
      <c r="G9" s="48" t="s">
        <v>95</v>
      </c>
      <c r="H9" s="48" t="s">
        <v>95</v>
      </c>
      <c r="I9" s="49" t="s">
        <v>95</v>
      </c>
      <c r="J9" s="41">
        <v>70</v>
      </c>
      <c r="K9" s="41">
        <v>100</v>
      </c>
      <c r="L9" s="41">
        <v>100</v>
      </c>
      <c r="M9" s="41">
        <v>100</v>
      </c>
      <c r="N9" s="6">
        <f>SUM(J9+K9+L9++M9)/4</f>
        <v>92.5</v>
      </c>
    </row>
    <row r="10" spans="2:15" x14ac:dyDescent="0.3">
      <c r="B10" s="8">
        <f>B9+1</f>
        <v>2</v>
      </c>
      <c r="C10" s="8" t="s">
        <v>70</v>
      </c>
      <c r="D10" s="47" t="s">
        <v>96</v>
      </c>
      <c r="E10" s="48" t="s">
        <v>96</v>
      </c>
      <c r="F10" s="48" t="s">
        <v>96</v>
      </c>
      <c r="G10" s="48" t="s">
        <v>96</v>
      </c>
      <c r="H10" s="48" t="s">
        <v>96</v>
      </c>
      <c r="I10" s="49" t="s">
        <v>96</v>
      </c>
      <c r="J10" s="9">
        <v>100</v>
      </c>
      <c r="K10" s="9">
        <v>100</v>
      </c>
      <c r="L10" s="27">
        <v>100</v>
      </c>
      <c r="M10" s="9">
        <v>100</v>
      </c>
      <c r="N10" s="6">
        <f t="shared" ref="N10:N37" si="0">SUM(J10+K10+L10++M10)/4</f>
        <v>100</v>
      </c>
    </row>
    <row r="11" spans="2:15" x14ac:dyDescent="0.3">
      <c r="B11" s="8">
        <f t="shared" ref="B11:B37" si="1">B10+1</f>
        <v>3</v>
      </c>
      <c r="C11" s="8" t="s">
        <v>71</v>
      </c>
      <c r="D11" s="47" t="s">
        <v>97</v>
      </c>
      <c r="E11" s="48" t="s">
        <v>97</v>
      </c>
      <c r="F11" s="48" t="s">
        <v>97</v>
      </c>
      <c r="G11" s="48" t="s">
        <v>97</v>
      </c>
      <c r="H11" s="48" t="s">
        <v>97</v>
      </c>
      <c r="I11" s="49" t="s">
        <v>97</v>
      </c>
      <c r="J11" s="9">
        <v>100</v>
      </c>
      <c r="K11" s="9">
        <v>95</v>
      </c>
      <c r="L11" s="27">
        <v>100</v>
      </c>
      <c r="M11" s="9">
        <v>100</v>
      </c>
      <c r="N11" s="6">
        <f t="shared" si="0"/>
        <v>98.75</v>
      </c>
    </row>
    <row r="12" spans="2:15" x14ac:dyDescent="0.3">
      <c r="B12" s="8">
        <f t="shared" si="1"/>
        <v>4</v>
      </c>
      <c r="C12" s="8" t="s">
        <v>72</v>
      </c>
      <c r="D12" s="47" t="s">
        <v>98</v>
      </c>
      <c r="E12" s="48" t="s">
        <v>98</v>
      </c>
      <c r="F12" s="48" t="s">
        <v>98</v>
      </c>
      <c r="G12" s="48" t="s">
        <v>98</v>
      </c>
      <c r="H12" s="48" t="s">
        <v>98</v>
      </c>
      <c r="I12" s="49" t="s">
        <v>98</v>
      </c>
      <c r="J12" s="9">
        <v>92</v>
      </c>
      <c r="K12" s="17">
        <v>100</v>
      </c>
      <c r="L12" s="27">
        <v>100</v>
      </c>
      <c r="M12" s="9">
        <v>100</v>
      </c>
      <c r="N12" s="6">
        <f t="shared" si="0"/>
        <v>98</v>
      </c>
    </row>
    <row r="13" spans="2:15" x14ac:dyDescent="0.3">
      <c r="B13" s="8">
        <f t="shared" si="1"/>
        <v>5</v>
      </c>
      <c r="C13" s="8" t="s">
        <v>73</v>
      </c>
      <c r="D13" s="47" t="s">
        <v>99</v>
      </c>
      <c r="E13" s="48" t="s">
        <v>99</v>
      </c>
      <c r="F13" s="48" t="s">
        <v>99</v>
      </c>
      <c r="G13" s="48" t="s">
        <v>99</v>
      </c>
      <c r="H13" s="48" t="s">
        <v>99</v>
      </c>
      <c r="I13" s="49" t="s">
        <v>99</v>
      </c>
      <c r="J13" s="9">
        <v>100</v>
      </c>
      <c r="K13" s="17">
        <v>90</v>
      </c>
      <c r="L13" s="27">
        <v>100</v>
      </c>
      <c r="M13" s="9">
        <v>100</v>
      </c>
      <c r="N13" s="6">
        <f t="shared" si="0"/>
        <v>97.5</v>
      </c>
    </row>
    <row r="14" spans="2:15" x14ac:dyDescent="0.3">
      <c r="B14" s="8">
        <f t="shared" si="1"/>
        <v>6</v>
      </c>
      <c r="C14" s="8" t="s">
        <v>74</v>
      </c>
      <c r="D14" s="47" t="s">
        <v>100</v>
      </c>
      <c r="E14" s="48" t="s">
        <v>100</v>
      </c>
      <c r="F14" s="48" t="s">
        <v>100</v>
      </c>
      <c r="G14" s="48" t="s">
        <v>100</v>
      </c>
      <c r="H14" s="48" t="s">
        <v>100</v>
      </c>
      <c r="I14" s="49" t="s">
        <v>100</v>
      </c>
      <c r="J14" s="9">
        <v>0</v>
      </c>
      <c r="K14" s="17">
        <v>0</v>
      </c>
      <c r="L14" s="27">
        <v>0</v>
      </c>
      <c r="M14" s="9">
        <v>0</v>
      </c>
      <c r="N14" s="6">
        <f t="shared" si="0"/>
        <v>0</v>
      </c>
    </row>
    <row r="15" spans="2:15" x14ac:dyDescent="0.3">
      <c r="B15" s="8">
        <f t="shared" si="1"/>
        <v>7</v>
      </c>
      <c r="C15" s="8" t="s">
        <v>23</v>
      </c>
      <c r="D15" s="47" t="s">
        <v>101</v>
      </c>
      <c r="E15" s="48" t="s">
        <v>101</v>
      </c>
      <c r="F15" s="48" t="s">
        <v>101</v>
      </c>
      <c r="G15" s="48" t="s">
        <v>101</v>
      </c>
      <c r="H15" s="48" t="s">
        <v>101</v>
      </c>
      <c r="I15" s="49" t="s">
        <v>101</v>
      </c>
      <c r="J15" s="9">
        <v>80</v>
      </c>
      <c r="K15" s="17">
        <v>95</v>
      </c>
      <c r="L15" s="27">
        <v>70</v>
      </c>
      <c r="M15" s="9">
        <v>100</v>
      </c>
      <c r="N15" s="6">
        <f t="shared" si="0"/>
        <v>86.25</v>
      </c>
    </row>
    <row r="16" spans="2:15" x14ac:dyDescent="0.3">
      <c r="B16" s="8">
        <f t="shared" si="1"/>
        <v>8</v>
      </c>
      <c r="C16" s="8" t="s">
        <v>75</v>
      </c>
      <c r="D16" s="47" t="s">
        <v>102</v>
      </c>
      <c r="E16" s="48" t="s">
        <v>102</v>
      </c>
      <c r="F16" s="48" t="s">
        <v>102</v>
      </c>
      <c r="G16" s="48" t="s">
        <v>102</v>
      </c>
      <c r="H16" s="48" t="s">
        <v>102</v>
      </c>
      <c r="I16" s="49" t="s">
        <v>102</v>
      </c>
      <c r="J16" s="9">
        <v>97</v>
      </c>
      <c r="K16" s="17">
        <v>100</v>
      </c>
      <c r="L16" s="27">
        <v>100</v>
      </c>
      <c r="M16" s="9">
        <v>100</v>
      </c>
      <c r="N16" s="6">
        <f t="shared" si="0"/>
        <v>99.25</v>
      </c>
    </row>
    <row r="17" spans="2:14" x14ac:dyDescent="0.3">
      <c r="B17" s="8">
        <f t="shared" si="1"/>
        <v>9</v>
      </c>
      <c r="C17" s="8" t="s">
        <v>76</v>
      </c>
      <c r="D17" s="47" t="s">
        <v>103</v>
      </c>
      <c r="E17" s="48" t="s">
        <v>103</v>
      </c>
      <c r="F17" s="48" t="s">
        <v>103</v>
      </c>
      <c r="G17" s="48" t="s">
        <v>103</v>
      </c>
      <c r="H17" s="48" t="s">
        <v>103</v>
      </c>
      <c r="I17" s="49" t="s">
        <v>103</v>
      </c>
      <c r="J17" s="9">
        <v>90</v>
      </c>
      <c r="K17" s="17">
        <v>90</v>
      </c>
      <c r="L17" s="27">
        <v>100</v>
      </c>
      <c r="M17" s="9">
        <v>100</v>
      </c>
      <c r="N17" s="6">
        <f t="shared" si="0"/>
        <v>95</v>
      </c>
    </row>
    <row r="18" spans="2:14" x14ac:dyDescent="0.3">
      <c r="B18" s="8">
        <f t="shared" si="1"/>
        <v>10</v>
      </c>
      <c r="C18" s="8" t="s">
        <v>77</v>
      </c>
      <c r="D18" s="47" t="s">
        <v>104</v>
      </c>
      <c r="E18" s="48" t="s">
        <v>104</v>
      </c>
      <c r="F18" s="48" t="s">
        <v>104</v>
      </c>
      <c r="G18" s="48" t="s">
        <v>104</v>
      </c>
      <c r="H18" s="48" t="s">
        <v>104</v>
      </c>
      <c r="I18" s="49" t="s">
        <v>104</v>
      </c>
      <c r="J18" s="9">
        <v>95</v>
      </c>
      <c r="K18" s="17">
        <v>100</v>
      </c>
      <c r="L18" s="27">
        <v>100</v>
      </c>
      <c r="M18" s="9">
        <v>100</v>
      </c>
      <c r="N18" s="6">
        <f t="shared" si="0"/>
        <v>98.75</v>
      </c>
    </row>
    <row r="19" spans="2:14" x14ac:dyDescent="0.3">
      <c r="B19" s="8">
        <f t="shared" si="1"/>
        <v>11</v>
      </c>
      <c r="C19" s="8" t="s">
        <v>78</v>
      </c>
      <c r="D19" s="47" t="s">
        <v>105</v>
      </c>
      <c r="E19" s="48" t="s">
        <v>105</v>
      </c>
      <c r="F19" s="48" t="s">
        <v>105</v>
      </c>
      <c r="G19" s="48" t="s">
        <v>105</v>
      </c>
      <c r="H19" s="48" t="s">
        <v>105</v>
      </c>
      <c r="I19" s="49" t="s">
        <v>105</v>
      </c>
      <c r="J19" s="9">
        <v>85</v>
      </c>
      <c r="K19" s="17">
        <v>100</v>
      </c>
      <c r="L19" s="27">
        <v>100</v>
      </c>
      <c r="M19" s="9">
        <v>100</v>
      </c>
      <c r="N19" s="6">
        <f t="shared" si="0"/>
        <v>96.25</v>
      </c>
    </row>
    <row r="20" spans="2:14" x14ac:dyDescent="0.3">
      <c r="B20" s="8">
        <f t="shared" si="1"/>
        <v>12</v>
      </c>
      <c r="C20" s="18" t="s">
        <v>79</v>
      </c>
      <c r="D20" s="47" t="s">
        <v>106</v>
      </c>
      <c r="E20" s="48" t="s">
        <v>106</v>
      </c>
      <c r="F20" s="48" t="s">
        <v>106</v>
      </c>
      <c r="G20" s="48" t="s">
        <v>106</v>
      </c>
      <c r="H20" s="48" t="s">
        <v>106</v>
      </c>
      <c r="I20" s="49" t="s">
        <v>106</v>
      </c>
      <c r="J20" s="9">
        <v>100</v>
      </c>
      <c r="K20" s="17">
        <v>95</v>
      </c>
      <c r="L20" s="27">
        <v>85</v>
      </c>
      <c r="M20" s="9">
        <v>100</v>
      </c>
      <c r="N20" s="6">
        <f t="shared" si="0"/>
        <v>95</v>
      </c>
    </row>
    <row r="21" spans="2:14" x14ac:dyDescent="0.3">
      <c r="B21" s="8">
        <f t="shared" si="1"/>
        <v>13</v>
      </c>
      <c r="C21" s="8" t="s">
        <v>80</v>
      </c>
      <c r="D21" s="47" t="s">
        <v>107</v>
      </c>
      <c r="E21" s="48" t="s">
        <v>107</v>
      </c>
      <c r="F21" s="48" t="s">
        <v>107</v>
      </c>
      <c r="G21" s="48" t="s">
        <v>107</v>
      </c>
      <c r="H21" s="48" t="s">
        <v>107</v>
      </c>
      <c r="I21" s="49" t="s">
        <v>107</v>
      </c>
      <c r="J21" s="9">
        <v>85</v>
      </c>
      <c r="K21" s="17">
        <v>100</v>
      </c>
      <c r="L21" s="27">
        <v>100</v>
      </c>
      <c r="M21" s="9">
        <v>100</v>
      </c>
      <c r="N21" s="6">
        <f t="shared" si="0"/>
        <v>96.25</v>
      </c>
    </row>
    <row r="22" spans="2:14" x14ac:dyDescent="0.3">
      <c r="B22" s="8">
        <f t="shared" si="1"/>
        <v>14</v>
      </c>
      <c r="C22" s="8" t="s">
        <v>28</v>
      </c>
      <c r="D22" s="47" t="s">
        <v>108</v>
      </c>
      <c r="E22" s="48" t="s">
        <v>108</v>
      </c>
      <c r="F22" s="48" t="s">
        <v>108</v>
      </c>
      <c r="G22" s="48" t="s">
        <v>108</v>
      </c>
      <c r="H22" s="48" t="s">
        <v>108</v>
      </c>
      <c r="I22" s="49" t="s">
        <v>108</v>
      </c>
      <c r="J22" s="9">
        <v>73</v>
      </c>
      <c r="K22" s="17">
        <v>95</v>
      </c>
      <c r="L22" s="27">
        <v>95</v>
      </c>
      <c r="M22" s="17">
        <v>100</v>
      </c>
      <c r="N22" s="6">
        <f t="shared" si="0"/>
        <v>90.75</v>
      </c>
    </row>
    <row r="23" spans="2:14" x14ac:dyDescent="0.3">
      <c r="B23" s="8">
        <f t="shared" si="1"/>
        <v>15</v>
      </c>
      <c r="C23" s="8" t="s">
        <v>81</v>
      </c>
      <c r="D23" s="47" t="s">
        <v>109</v>
      </c>
      <c r="E23" s="48" t="s">
        <v>109</v>
      </c>
      <c r="F23" s="48" t="s">
        <v>109</v>
      </c>
      <c r="G23" s="48" t="s">
        <v>109</v>
      </c>
      <c r="H23" s="48" t="s">
        <v>109</v>
      </c>
      <c r="I23" s="49" t="s">
        <v>109</v>
      </c>
      <c r="J23" s="9">
        <v>100</v>
      </c>
      <c r="K23" s="17">
        <v>100</v>
      </c>
      <c r="L23" s="27">
        <v>100</v>
      </c>
      <c r="M23" s="17">
        <v>100</v>
      </c>
      <c r="N23" s="6">
        <f t="shared" si="0"/>
        <v>100</v>
      </c>
    </row>
    <row r="24" spans="2:14" x14ac:dyDescent="0.3">
      <c r="B24" s="8">
        <f t="shared" si="1"/>
        <v>16</v>
      </c>
      <c r="C24" s="8" t="s">
        <v>82</v>
      </c>
      <c r="D24" s="47" t="s">
        <v>110</v>
      </c>
      <c r="E24" s="48" t="s">
        <v>110</v>
      </c>
      <c r="F24" s="48" t="s">
        <v>110</v>
      </c>
      <c r="G24" s="48" t="s">
        <v>110</v>
      </c>
      <c r="H24" s="48" t="s">
        <v>110</v>
      </c>
      <c r="I24" s="49" t="s">
        <v>110</v>
      </c>
      <c r="J24" s="9">
        <v>95</v>
      </c>
      <c r="K24" s="17">
        <v>100</v>
      </c>
      <c r="L24" s="27">
        <v>100</v>
      </c>
      <c r="M24" s="17">
        <v>100</v>
      </c>
      <c r="N24" s="6">
        <f t="shared" si="0"/>
        <v>98.75</v>
      </c>
    </row>
    <row r="25" spans="2:14" x14ac:dyDescent="0.3">
      <c r="B25" s="8">
        <f t="shared" si="1"/>
        <v>17</v>
      </c>
      <c r="C25" s="8" t="s">
        <v>83</v>
      </c>
      <c r="D25" s="47" t="s">
        <v>111</v>
      </c>
      <c r="E25" s="48" t="s">
        <v>111</v>
      </c>
      <c r="F25" s="48" t="s">
        <v>111</v>
      </c>
      <c r="G25" s="48" t="s">
        <v>111</v>
      </c>
      <c r="H25" s="48" t="s">
        <v>111</v>
      </c>
      <c r="I25" s="49" t="s">
        <v>111</v>
      </c>
      <c r="J25" s="9">
        <v>100</v>
      </c>
      <c r="K25" s="17">
        <v>100</v>
      </c>
      <c r="L25" s="27">
        <v>100</v>
      </c>
      <c r="M25" s="17">
        <v>100</v>
      </c>
      <c r="N25" s="6">
        <f t="shared" si="0"/>
        <v>100</v>
      </c>
    </row>
    <row r="26" spans="2:14" x14ac:dyDescent="0.3">
      <c r="B26" s="8">
        <f t="shared" si="1"/>
        <v>18</v>
      </c>
      <c r="C26" s="8" t="s">
        <v>84</v>
      </c>
      <c r="D26" s="47" t="s">
        <v>112</v>
      </c>
      <c r="E26" s="48" t="s">
        <v>112</v>
      </c>
      <c r="F26" s="48" t="s">
        <v>112</v>
      </c>
      <c r="G26" s="48" t="s">
        <v>112</v>
      </c>
      <c r="H26" s="48" t="s">
        <v>112</v>
      </c>
      <c r="I26" s="49" t="s">
        <v>112</v>
      </c>
      <c r="J26" s="9">
        <v>92</v>
      </c>
      <c r="K26" s="17">
        <v>95</v>
      </c>
      <c r="L26" s="27">
        <v>100</v>
      </c>
      <c r="M26" s="17">
        <v>100</v>
      </c>
      <c r="N26" s="6">
        <f t="shared" si="0"/>
        <v>96.75</v>
      </c>
    </row>
    <row r="27" spans="2:14" x14ac:dyDescent="0.3">
      <c r="B27" s="8">
        <f t="shared" si="1"/>
        <v>19</v>
      </c>
      <c r="C27" s="8" t="s">
        <v>85</v>
      </c>
      <c r="D27" s="47" t="s">
        <v>113</v>
      </c>
      <c r="E27" s="48" t="s">
        <v>113</v>
      </c>
      <c r="F27" s="48" t="s">
        <v>113</v>
      </c>
      <c r="G27" s="48" t="s">
        <v>113</v>
      </c>
      <c r="H27" s="48" t="s">
        <v>113</v>
      </c>
      <c r="I27" s="49" t="s">
        <v>113</v>
      </c>
      <c r="J27" s="9">
        <v>90</v>
      </c>
      <c r="K27" s="17">
        <v>100</v>
      </c>
      <c r="L27" s="27">
        <v>100</v>
      </c>
      <c r="M27" s="17">
        <v>100</v>
      </c>
      <c r="N27" s="6">
        <f t="shared" si="0"/>
        <v>97.5</v>
      </c>
    </row>
    <row r="28" spans="2:14" x14ac:dyDescent="0.3">
      <c r="B28" s="8">
        <f t="shared" si="1"/>
        <v>20</v>
      </c>
      <c r="C28" s="8" t="s">
        <v>86</v>
      </c>
      <c r="D28" s="47" t="s">
        <v>114</v>
      </c>
      <c r="E28" s="48" t="s">
        <v>114</v>
      </c>
      <c r="F28" s="48" t="s">
        <v>114</v>
      </c>
      <c r="G28" s="48" t="s">
        <v>114</v>
      </c>
      <c r="H28" s="48" t="s">
        <v>114</v>
      </c>
      <c r="I28" s="49" t="s">
        <v>114</v>
      </c>
      <c r="J28" s="9">
        <v>92</v>
      </c>
      <c r="K28" s="17">
        <v>95</v>
      </c>
      <c r="L28" s="27">
        <v>100</v>
      </c>
      <c r="M28" s="17">
        <v>100</v>
      </c>
      <c r="N28" s="6">
        <f t="shared" si="0"/>
        <v>96.75</v>
      </c>
    </row>
    <row r="29" spans="2:14" x14ac:dyDescent="0.3">
      <c r="B29" s="8">
        <f t="shared" si="1"/>
        <v>21</v>
      </c>
      <c r="C29" s="8" t="s">
        <v>30</v>
      </c>
      <c r="D29" s="47" t="s">
        <v>115</v>
      </c>
      <c r="E29" s="48" t="s">
        <v>115</v>
      </c>
      <c r="F29" s="48" t="s">
        <v>115</v>
      </c>
      <c r="G29" s="48" t="s">
        <v>115</v>
      </c>
      <c r="H29" s="48" t="s">
        <v>115</v>
      </c>
      <c r="I29" s="49" t="s">
        <v>115</v>
      </c>
      <c r="J29" s="9">
        <v>92</v>
      </c>
      <c r="K29" s="17">
        <v>95</v>
      </c>
      <c r="L29" s="27">
        <v>95</v>
      </c>
      <c r="M29" s="17">
        <v>90</v>
      </c>
      <c r="N29" s="6">
        <f t="shared" si="0"/>
        <v>93</v>
      </c>
    </row>
    <row r="30" spans="2:14" x14ac:dyDescent="0.3">
      <c r="B30" s="8">
        <f t="shared" si="1"/>
        <v>22</v>
      </c>
      <c r="C30" s="8" t="s">
        <v>87</v>
      </c>
      <c r="D30" s="47" t="s">
        <v>116</v>
      </c>
      <c r="E30" s="48" t="s">
        <v>116</v>
      </c>
      <c r="F30" s="48" t="s">
        <v>116</v>
      </c>
      <c r="G30" s="48" t="s">
        <v>116</v>
      </c>
      <c r="H30" s="48" t="s">
        <v>116</v>
      </c>
      <c r="I30" s="49" t="s">
        <v>116</v>
      </c>
      <c r="J30" s="9">
        <v>100</v>
      </c>
      <c r="K30" s="17">
        <v>100</v>
      </c>
      <c r="L30" s="27">
        <v>100</v>
      </c>
      <c r="M30" s="17">
        <v>100</v>
      </c>
      <c r="N30" s="6">
        <f t="shared" si="0"/>
        <v>100</v>
      </c>
    </row>
    <row r="31" spans="2:14" x14ac:dyDescent="0.3">
      <c r="B31" s="8">
        <f t="shared" si="1"/>
        <v>23</v>
      </c>
      <c r="C31" s="8" t="s">
        <v>88</v>
      </c>
      <c r="D31" s="47" t="s">
        <v>117</v>
      </c>
      <c r="E31" s="48" t="s">
        <v>117</v>
      </c>
      <c r="F31" s="48" t="s">
        <v>117</v>
      </c>
      <c r="G31" s="48" t="s">
        <v>117</v>
      </c>
      <c r="H31" s="48" t="s">
        <v>117</v>
      </c>
      <c r="I31" s="49" t="s">
        <v>117</v>
      </c>
      <c r="J31" s="9">
        <v>100</v>
      </c>
      <c r="K31" s="17">
        <v>100</v>
      </c>
      <c r="L31" s="27">
        <v>100</v>
      </c>
      <c r="M31" s="17">
        <v>100</v>
      </c>
      <c r="N31" s="6">
        <f t="shared" si="0"/>
        <v>100</v>
      </c>
    </row>
    <row r="32" spans="2:14" x14ac:dyDescent="0.3">
      <c r="B32" s="8">
        <f t="shared" si="1"/>
        <v>24</v>
      </c>
      <c r="C32" s="8" t="s">
        <v>89</v>
      </c>
      <c r="D32" s="47" t="s">
        <v>118</v>
      </c>
      <c r="E32" s="48" t="s">
        <v>118</v>
      </c>
      <c r="F32" s="48" t="s">
        <v>118</v>
      </c>
      <c r="G32" s="48" t="s">
        <v>118</v>
      </c>
      <c r="H32" s="48" t="s">
        <v>118</v>
      </c>
      <c r="I32" s="49" t="s">
        <v>118</v>
      </c>
      <c r="J32" s="9">
        <v>100</v>
      </c>
      <c r="K32" s="17">
        <v>100</v>
      </c>
      <c r="L32" s="27">
        <v>100</v>
      </c>
      <c r="M32" s="17">
        <v>100</v>
      </c>
      <c r="N32" s="6">
        <f t="shared" si="0"/>
        <v>100</v>
      </c>
    </row>
    <row r="33" spans="2:14" x14ac:dyDescent="0.3">
      <c r="B33" s="8">
        <f t="shared" si="1"/>
        <v>25</v>
      </c>
      <c r="C33" s="8" t="s">
        <v>90</v>
      </c>
      <c r="D33" s="47" t="s">
        <v>119</v>
      </c>
      <c r="E33" s="48" t="s">
        <v>119</v>
      </c>
      <c r="F33" s="48" t="s">
        <v>119</v>
      </c>
      <c r="G33" s="48" t="s">
        <v>119</v>
      </c>
      <c r="H33" s="48" t="s">
        <v>119</v>
      </c>
      <c r="I33" s="49" t="s">
        <v>119</v>
      </c>
      <c r="J33" s="9">
        <v>100</v>
      </c>
      <c r="K33" s="17">
        <v>90</v>
      </c>
      <c r="L33" s="27">
        <v>100</v>
      </c>
      <c r="M33" s="17">
        <v>100</v>
      </c>
      <c r="N33" s="6">
        <f t="shared" si="0"/>
        <v>97.5</v>
      </c>
    </row>
    <row r="34" spans="2:14" x14ac:dyDescent="0.3">
      <c r="B34" s="8">
        <f t="shared" si="1"/>
        <v>26</v>
      </c>
      <c r="C34" s="8" t="s">
        <v>91</v>
      </c>
      <c r="D34" s="47" t="s">
        <v>120</v>
      </c>
      <c r="E34" s="48" t="s">
        <v>120</v>
      </c>
      <c r="F34" s="48" t="s">
        <v>120</v>
      </c>
      <c r="G34" s="48" t="s">
        <v>120</v>
      </c>
      <c r="H34" s="48" t="s">
        <v>120</v>
      </c>
      <c r="I34" s="49" t="s">
        <v>120</v>
      </c>
      <c r="J34" s="9">
        <v>97</v>
      </c>
      <c r="K34" s="17">
        <v>100</v>
      </c>
      <c r="L34" s="27">
        <v>100</v>
      </c>
      <c r="M34" s="17">
        <v>100</v>
      </c>
      <c r="N34" s="6">
        <f t="shared" si="0"/>
        <v>99.25</v>
      </c>
    </row>
    <row r="35" spans="2:14" x14ac:dyDescent="0.3">
      <c r="B35" s="8">
        <f t="shared" si="1"/>
        <v>27</v>
      </c>
      <c r="C35" s="8" t="s">
        <v>92</v>
      </c>
      <c r="D35" s="47" t="s">
        <v>121</v>
      </c>
      <c r="E35" s="48" t="s">
        <v>121</v>
      </c>
      <c r="F35" s="48" t="s">
        <v>121</v>
      </c>
      <c r="G35" s="48" t="s">
        <v>121</v>
      </c>
      <c r="H35" s="48" t="s">
        <v>121</v>
      </c>
      <c r="I35" s="49" t="s">
        <v>121</v>
      </c>
      <c r="J35" s="9">
        <v>100</v>
      </c>
      <c r="K35" s="17">
        <v>100</v>
      </c>
      <c r="L35" s="27">
        <v>100</v>
      </c>
      <c r="M35" s="17">
        <v>100</v>
      </c>
      <c r="N35" s="6">
        <f t="shared" si="0"/>
        <v>100</v>
      </c>
    </row>
    <row r="36" spans="2:14" x14ac:dyDescent="0.3">
      <c r="B36" s="8">
        <f t="shared" si="1"/>
        <v>28</v>
      </c>
      <c r="C36" s="8" t="s">
        <v>93</v>
      </c>
      <c r="D36" s="47" t="s">
        <v>122</v>
      </c>
      <c r="E36" s="48" t="s">
        <v>122</v>
      </c>
      <c r="F36" s="48" t="s">
        <v>122</v>
      </c>
      <c r="G36" s="48" t="s">
        <v>122</v>
      </c>
      <c r="H36" s="48" t="s">
        <v>122</v>
      </c>
      <c r="I36" s="49" t="s">
        <v>122</v>
      </c>
      <c r="J36" s="9">
        <v>100</v>
      </c>
      <c r="K36" s="17">
        <v>100</v>
      </c>
      <c r="L36" s="27">
        <v>100</v>
      </c>
      <c r="M36" s="17">
        <v>100</v>
      </c>
      <c r="N36" s="6">
        <f t="shared" si="0"/>
        <v>100</v>
      </c>
    </row>
    <row r="37" spans="2:14" x14ac:dyDescent="0.3">
      <c r="B37" s="8">
        <f t="shared" si="1"/>
        <v>29</v>
      </c>
      <c r="C37" s="8" t="s">
        <v>94</v>
      </c>
      <c r="D37" s="47" t="s">
        <v>123</v>
      </c>
      <c r="E37" s="48" t="s">
        <v>123</v>
      </c>
      <c r="F37" s="48" t="s">
        <v>123</v>
      </c>
      <c r="G37" s="48" t="s">
        <v>123</v>
      </c>
      <c r="H37" s="48" t="s">
        <v>123</v>
      </c>
      <c r="I37" s="49" t="s">
        <v>123</v>
      </c>
      <c r="J37" s="9">
        <v>100</v>
      </c>
      <c r="K37" s="17">
        <v>95</v>
      </c>
      <c r="L37" s="27">
        <v>100</v>
      </c>
      <c r="M37" s="17">
        <v>100</v>
      </c>
      <c r="N37" s="6">
        <f t="shared" si="0"/>
        <v>98.75</v>
      </c>
    </row>
    <row r="38" spans="2:14" x14ac:dyDescent="0.3">
      <c r="C38" s="60"/>
      <c r="D38" s="60"/>
      <c r="E38" s="7"/>
      <c r="H38" s="61" t="s">
        <v>16</v>
      </c>
      <c r="I38" s="62"/>
      <c r="J38" s="12">
        <v>29</v>
      </c>
      <c r="K38" s="12">
        <f>COUNTIF(K9:K37,"&gt;=70")</f>
        <v>28</v>
      </c>
      <c r="L38" s="29">
        <v>27</v>
      </c>
      <c r="M38" s="12">
        <f>COUNTIF(M9:M37,"&gt;=70")</f>
        <v>28</v>
      </c>
      <c r="N38" s="16">
        <f>COUNTIF(N9:N37,"&gt;=70")</f>
        <v>28</v>
      </c>
    </row>
    <row r="39" spans="2:14" x14ac:dyDescent="0.3">
      <c r="C39" s="51"/>
      <c r="D39" s="51"/>
      <c r="E39" s="11"/>
      <c r="H39" s="55" t="s">
        <v>17</v>
      </c>
      <c r="I39" s="55"/>
      <c r="J39" s="13">
        <v>1</v>
      </c>
      <c r="K39" s="13">
        <f>COUNTIF(K9:K37,"&lt;70")</f>
        <v>1</v>
      </c>
      <c r="L39" s="30">
        <v>2</v>
      </c>
      <c r="M39" s="13">
        <f>COUNTIF(M9:M37,"&lt;70")</f>
        <v>1</v>
      </c>
      <c r="N39" s="13">
        <f>COUNTIF(N9:N37,"&lt;70")</f>
        <v>1</v>
      </c>
    </row>
    <row r="40" spans="2:14" x14ac:dyDescent="0.3">
      <c r="C40" s="51"/>
      <c r="D40" s="51"/>
      <c r="E40" s="51"/>
      <c r="H40" s="55" t="s">
        <v>18</v>
      </c>
      <c r="I40" s="55"/>
      <c r="J40" s="13">
        <f>COUNT(J9:J37)</f>
        <v>29</v>
      </c>
      <c r="K40" s="13">
        <f>COUNT(K9:K37)</f>
        <v>29</v>
      </c>
      <c r="L40" s="30">
        <v>29</v>
      </c>
      <c r="M40" s="13">
        <f>COUNT(M9:M37)</f>
        <v>29</v>
      </c>
      <c r="N40" s="13">
        <f>COUNT(N9:N37)</f>
        <v>29</v>
      </c>
    </row>
    <row r="41" spans="2:14" x14ac:dyDescent="0.3">
      <c r="C41" s="51"/>
      <c r="D41" s="51"/>
      <c r="E41" s="7"/>
      <c r="F41" s="4"/>
      <c r="H41" s="56" t="s">
        <v>13</v>
      </c>
      <c r="I41" s="56"/>
      <c r="J41" s="15">
        <v>0.97</v>
      </c>
      <c r="K41" s="15">
        <v>0.97</v>
      </c>
      <c r="L41" s="15">
        <f>L38/L40</f>
        <v>0.93103448275862066</v>
      </c>
      <c r="M41" s="15">
        <f>M38/M40</f>
        <v>0.96551724137931039</v>
      </c>
      <c r="N41" s="15">
        <f>N38/N40</f>
        <v>0.96551724137931039</v>
      </c>
    </row>
    <row r="42" spans="2:14" x14ac:dyDescent="0.3">
      <c r="C42" s="51"/>
      <c r="D42" s="51"/>
      <c r="E42" s="7"/>
      <c r="F42" s="4"/>
      <c r="H42" s="56" t="s">
        <v>14</v>
      </c>
      <c r="I42" s="56"/>
      <c r="J42" s="14">
        <f>J39/J40</f>
        <v>3.4482758620689655E-2</v>
      </c>
      <c r="K42" s="14">
        <f t="shared" ref="K42:N42" si="2">K39/K40</f>
        <v>3.4482758620689655E-2</v>
      </c>
      <c r="L42" s="14">
        <f t="shared" si="2"/>
        <v>6.8965517241379309E-2</v>
      </c>
      <c r="M42" s="15">
        <f t="shared" si="2"/>
        <v>3.4482758620689655E-2</v>
      </c>
      <c r="N42" s="15">
        <f t="shared" si="2"/>
        <v>3.4482758620689655E-2</v>
      </c>
    </row>
    <row r="43" spans="2:14" x14ac:dyDescent="0.3">
      <c r="C43" s="51"/>
      <c r="D43" s="51"/>
      <c r="E43" s="11"/>
      <c r="F43" s="4"/>
    </row>
    <row r="44" spans="2:14" x14ac:dyDescent="0.3">
      <c r="C44" s="7"/>
      <c r="D44" s="7"/>
      <c r="E44" s="11"/>
      <c r="F44" s="4"/>
    </row>
    <row r="45" spans="2:14" x14ac:dyDescent="0.3">
      <c r="J45" s="57"/>
      <c r="K45" s="57"/>
      <c r="L45" s="57"/>
      <c r="M45" s="57"/>
    </row>
    <row r="46" spans="2:14" x14ac:dyDescent="0.3">
      <c r="J46" s="58" t="s">
        <v>15</v>
      </c>
      <c r="K46" s="58"/>
      <c r="L46" s="58"/>
      <c r="M46" s="58"/>
    </row>
  </sheetData>
  <mergeCells count="50">
    <mergeCell ref="J45:M45"/>
    <mergeCell ref="J46:M46"/>
    <mergeCell ref="C41:D41"/>
    <mergeCell ref="H41:I41"/>
    <mergeCell ref="C42:D42"/>
    <mergeCell ref="H42:I42"/>
    <mergeCell ref="C43:D43"/>
    <mergeCell ref="C38:D38"/>
    <mergeCell ref="H38:I38"/>
    <mergeCell ref="C39:D39"/>
    <mergeCell ref="H39:I39"/>
    <mergeCell ref="C40:E40"/>
    <mergeCell ref="H40:I40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zoomScale="84" zoomScaleNormal="84" workbookViewId="0">
      <selection activeCell="Q9" sqref="Q9:Q2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1" width="5.6640625" customWidth="1"/>
    <col min="12" max="12" width="6.44140625" customWidth="1"/>
    <col min="13" max="13" width="11.88671875" customWidth="1"/>
    <col min="14" max="14" width="8.6640625" customWidth="1"/>
    <col min="15" max="16" width="5.6640625" customWidth="1"/>
  </cols>
  <sheetData>
    <row r="2" spans="2:15" ht="15.6" x14ac:dyDescent="0.3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1"/>
      <c r="O2" s="1"/>
    </row>
    <row r="3" spans="2:15" x14ac:dyDescent="0.3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10"/>
      <c r="O3" s="10"/>
    </row>
    <row r="4" spans="2:15" x14ac:dyDescent="0.3">
      <c r="C4" t="s">
        <v>0</v>
      </c>
      <c r="D4" s="45" t="s">
        <v>67</v>
      </c>
      <c r="E4" s="45"/>
      <c r="F4" s="45"/>
      <c r="G4" s="45"/>
      <c r="I4" t="s">
        <v>1</v>
      </c>
      <c r="J4" s="46" t="s">
        <v>56</v>
      </c>
      <c r="K4" s="46"/>
      <c r="L4" t="s">
        <v>2</v>
      </c>
      <c r="M4" s="31">
        <v>45397</v>
      </c>
    </row>
    <row r="5" spans="2:15" ht="6.75" customHeight="1" x14ac:dyDescent="0.3">
      <c r="D5" s="3"/>
      <c r="E5" s="3"/>
      <c r="F5" s="3"/>
      <c r="G5" s="3"/>
    </row>
    <row r="6" spans="2:15" x14ac:dyDescent="0.3">
      <c r="C6" t="s">
        <v>3</v>
      </c>
      <c r="D6" s="46" t="s">
        <v>163</v>
      </c>
      <c r="E6" s="46"/>
      <c r="F6" s="46"/>
      <c r="G6" s="46"/>
      <c r="I6" s="50" t="s">
        <v>19</v>
      </c>
      <c r="J6" s="50"/>
      <c r="K6" s="53" t="s">
        <v>21</v>
      </c>
      <c r="L6" s="53"/>
      <c r="M6" s="53"/>
    </row>
    <row r="7" spans="2:15" ht="11.25" customHeight="1" x14ac:dyDescent="0.3"/>
    <row r="8" spans="2:15" x14ac:dyDescent="0.3">
      <c r="B8" s="2" t="s">
        <v>4</v>
      </c>
      <c r="C8" s="2" t="s">
        <v>6</v>
      </c>
      <c r="D8" s="54" t="s">
        <v>5</v>
      </c>
      <c r="E8" s="54"/>
      <c r="F8" s="54"/>
      <c r="G8" s="54"/>
      <c r="H8" s="54"/>
      <c r="I8" s="54"/>
      <c r="J8" s="9" t="s">
        <v>7</v>
      </c>
      <c r="K8" s="9" t="s">
        <v>10</v>
      </c>
      <c r="L8" s="9" t="s">
        <v>11</v>
      </c>
      <c r="M8" s="9" t="s">
        <v>12</v>
      </c>
      <c r="N8" s="5" t="s">
        <v>20</v>
      </c>
    </row>
    <row r="9" spans="2:15" x14ac:dyDescent="0.3">
      <c r="B9" s="8">
        <v>1</v>
      </c>
      <c r="C9" s="8" t="s">
        <v>22</v>
      </c>
      <c r="D9" s="47" t="s">
        <v>37</v>
      </c>
      <c r="E9" s="48" t="s">
        <v>37</v>
      </c>
      <c r="F9" s="48" t="s">
        <v>37</v>
      </c>
      <c r="G9" s="48" t="s">
        <v>37</v>
      </c>
      <c r="H9" s="48" t="s">
        <v>37</v>
      </c>
      <c r="I9" s="49" t="s">
        <v>37</v>
      </c>
      <c r="J9" s="27">
        <v>95</v>
      </c>
      <c r="K9" s="9">
        <v>100</v>
      </c>
      <c r="L9" s="9">
        <v>100</v>
      </c>
      <c r="M9" s="9">
        <v>100</v>
      </c>
      <c r="N9" s="6">
        <f>SUM(J9:M9)/4</f>
        <v>98.75</v>
      </c>
    </row>
    <row r="10" spans="2:15" x14ac:dyDescent="0.3">
      <c r="B10" s="8">
        <v>2</v>
      </c>
      <c r="C10" s="8" t="s">
        <v>24</v>
      </c>
      <c r="D10" s="47" t="s">
        <v>38</v>
      </c>
      <c r="E10" s="48" t="s">
        <v>38</v>
      </c>
      <c r="F10" s="48" t="s">
        <v>38</v>
      </c>
      <c r="G10" s="48" t="s">
        <v>38</v>
      </c>
      <c r="H10" s="48" t="s">
        <v>38</v>
      </c>
      <c r="I10" s="49" t="s">
        <v>38</v>
      </c>
      <c r="J10" s="27">
        <v>84</v>
      </c>
      <c r="K10" s="9">
        <v>100</v>
      </c>
      <c r="L10" s="42">
        <v>100</v>
      </c>
      <c r="M10" s="9">
        <v>100</v>
      </c>
      <c r="N10" s="6">
        <f t="shared" ref="N10:N23" si="0">SUM(J10:M10)/4</f>
        <v>96</v>
      </c>
    </row>
    <row r="11" spans="2:15" x14ac:dyDescent="0.3">
      <c r="B11" s="8">
        <f t="shared" ref="B11:B21" si="1">B10+1</f>
        <v>3</v>
      </c>
      <c r="C11" s="8" t="s">
        <v>25</v>
      </c>
      <c r="D11" s="47" t="s">
        <v>39</v>
      </c>
      <c r="E11" s="48" t="s">
        <v>39</v>
      </c>
      <c r="F11" s="48" t="s">
        <v>39</v>
      </c>
      <c r="G11" s="48" t="s">
        <v>39</v>
      </c>
      <c r="H11" s="48" t="s">
        <v>39</v>
      </c>
      <c r="I11" s="49" t="s">
        <v>39</v>
      </c>
      <c r="J11" s="27">
        <v>85</v>
      </c>
      <c r="K11" s="9">
        <v>100</v>
      </c>
      <c r="L11" s="42">
        <v>100</v>
      </c>
      <c r="M11" s="9">
        <v>100</v>
      </c>
      <c r="N11" s="6">
        <f t="shared" si="0"/>
        <v>96.25</v>
      </c>
    </row>
    <row r="12" spans="2:15" x14ac:dyDescent="0.3">
      <c r="B12" s="8">
        <f t="shared" si="1"/>
        <v>4</v>
      </c>
      <c r="C12" s="8" t="s">
        <v>26</v>
      </c>
      <c r="D12" s="47" t="s">
        <v>40</v>
      </c>
      <c r="E12" s="48" t="s">
        <v>40</v>
      </c>
      <c r="F12" s="48" t="s">
        <v>40</v>
      </c>
      <c r="G12" s="48" t="s">
        <v>40</v>
      </c>
      <c r="H12" s="48" t="s">
        <v>40</v>
      </c>
      <c r="I12" s="49" t="s">
        <v>40</v>
      </c>
      <c r="J12" s="27">
        <v>90</v>
      </c>
      <c r="K12" s="9">
        <v>100</v>
      </c>
      <c r="L12" s="42">
        <v>100</v>
      </c>
      <c r="M12" s="9">
        <v>95</v>
      </c>
      <c r="N12" s="6">
        <f t="shared" si="0"/>
        <v>96.25</v>
      </c>
    </row>
    <row r="13" spans="2:15" x14ac:dyDescent="0.3">
      <c r="B13" s="8">
        <f t="shared" si="1"/>
        <v>5</v>
      </c>
      <c r="C13" s="8" t="s">
        <v>27</v>
      </c>
      <c r="D13" s="47" t="s">
        <v>41</v>
      </c>
      <c r="E13" s="48" t="s">
        <v>41</v>
      </c>
      <c r="F13" s="48" t="s">
        <v>41</v>
      </c>
      <c r="G13" s="48" t="s">
        <v>41</v>
      </c>
      <c r="H13" s="48" t="s">
        <v>41</v>
      </c>
      <c r="I13" s="49" t="s">
        <v>41</v>
      </c>
      <c r="J13" s="27">
        <v>98</v>
      </c>
      <c r="K13" s="9">
        <v>100</v>
      </c>
      <c r="L13" s="42">
        <v>100</v>
      </c>
      <c r="M13" s="9">
        <v>100</v>
      </c>
      <c r="N13" s="6">
        <f t="shared" si="0"/>
        <v>99.5</v>
      </c>
    </row>
    <row r="14" spans="2:15" x14ac:dyDescent="0.3">
      <c r="B14" s="8">
        <f t="shared" si="1"/>
        <v>6</v>
      </c>
      <c r="C14" s="8" t="s">
        <v>28</v>
      </c>
      <c r="D14" s="47" t="s">
        <v>42</v>
      </c>
      <c r="E14" s="48" t="s">
        <v>42</v>
      </c>
      <c r="F14" s="48" t="s">
        <v>42</v>
      </c>
      <c r="G14" s="48" t="s">
        <v>42</v>
      </c>
      <c r="H14" s="48" t="s">
        <v>42</v>
      </c>
      <c r="I14" s="49" t="s">
        <v>42</v>
      </c>
      <c r="J14" s="27">
        <v>87</v>
      </c>
      <c r="K14" s="9">
        <v>100</v>
      </c>
      <c r="L14" s="42">
        <v>100</v>
      </c>
      <c r="M14" s="9">
        <v>95</v>
      </c>
      <c r="N14" s="6">
        <f t="shared" si="0"/>
        <v>95.5</v>
      </c>
    </row>
    <row r="15" spans="2:15" x14ac:dyDescent="0.3">
      <c r="B15" s="8">
        <f t="shared" si="1"/>
        <v>7</v>
      </c>
      <c r="C15" s="8" t="s">
        <v>29</v>
      </c>
      <c r="D15" s="47" t="s">
        <v>50</v>
      </c>
      <c r="E15" s="48" t="s">
        <v>43</v>
      </c>
      <c r="F15" s="48" t="s">
        <v>43</v>
      </c>
      <c r="G15" s="48" t="s">
        <v>43</v>
      </c>
      <c r="H15" s="48" t="s">
        <v>43</v>
      </c>
      <c r="I15" s="49" t="s">
        <v>43</v>
      </c>
      <c r="J15" s="27">
        <v>98</v>
      </c>
      <c r="K15" s="9">
        <v>95</v>
      </c>
      <c r="L15" s="42">
        <v>100</v>
      </c>
      <c r="M15" s="9">
        <v>100</v>
      </c>
      <c r="N15" s="6">
        <f t="shared" si="0"/>
        <v>98.25</v>
      </c>
    </row>
    <row r="16" spans="2:15" x14ac:dyDescent="0.3">
      <c r="B16" s="8">
        <v>8</v>
      </c>
      <c r="C16" s="8" t="s">
        <v>31</v>
      </c>
      <c r="D16" s="47" t="s">
        <v>44</v>
      </c>
      <c r="E16" s="48" t="s">
        <v>44</v>
      </c>
      <c r="F16" s="48" t="s">
        <v>44</v>
      </c>
      <c r="G16" s="48" t="s">
        <v>44</v>
      </c>
      <c r="H16" s="48" t="s">
        <v>44</v>
      </c>
      <c r="I16" s="49" t="s">
        <v>44</v>
      </c>
      <c r="J16" s="27">
        <v>97</v>
      </c>
      <c r="K16" s="9">
        <v>100</v>
      </c>
      <c r="L16" s="42">
        <v>100</v>
      </c>
      <c r="M16" s="9">
        <v>95</v>
      </c>
      <c r="N16" s="6">
        <f t="shared" si="0"/>
        <v>98</v>
      </c>
    </row>
    <row r="17" spans="2:14" x14ac:dyDescent="0.3">
      <c r="B17" s="8">
        <f t="shared" si="1"/>
        <v>9</v>
      </c>
      <c r="C17" s="8" t="s">
        <v>32</v>
      </c>
      <c r="D17" s="47" t="s">
        <v>45</v>
      </c>
      <c r="E17" s="48" t="s">
        <v>45</v>
      </c>
      <c r="F17" s="48" t="s">
        <v>45</v>
      </c>
      <c r="G17" s="48" t="s">
        <v>45</v>
      </c>
      <c r="H17" s="48" t="s">
        <v>45</v>
      </c>
      <c r="I17" s="49" t="s">
        <v>45</v>
      </c>
      <c r="J17" s="27">
        <v>90</v>
      </c>
      <c r="K17" s="9">
        <v>100</v>
      </c>
      <c r="L17" s="42">
        <v>100</v>
      </c>
      <c r="M17" s="9">
        <v>80</v>
      </c>
      <c r="N17" s="6">
        <f t="shared" si="0"/>
        <v>92.5</v>
      </c>
    </row>
    <row r="18" spans="2:14" x14ac:dyDescent="0.3">
      <c r="B18" s="22">
        <v>10</v>
      </c>
      <c r="C18" s="26" t="s">
        <v>32</v>
      </c>
      <c r="D18" s="23" t="s">
        <v>64</v>
      </c>
      <c r="E18" s="24"/>
      <c r="F18" s="24"/>
      <c r="G18" s="24"/>
      <c r="H18" s="24"/>
      <c r="I18" s="25"/>
      <c r="J18" s="27">
        <v>96</v>
      </c>
      <c r="K18" s="27">
        <v>95</v>
      </c>
      <c r="L18" s="42">
        <v>100</v>
      </c>
      <c r="M18" s="27">
        <v>100</v>
      </c>
      <c r="N18" s="6">
        <f t="shared" si="0"/>
        <v>97.75</v>
      </c>
    </row>
    <row r="19" spans="2:14" x14ac:dyDescent="0.3">
      <c r="B19" s="8">
        <v>11</v>
      </c>
      <c r="C19" s="8" t="s">
        <v>33</v>
      </c>
      <c r="D19" s="47" t="s">
        <v>46</v>
      </c>
      <c r="E19" s="48" t="s">
        <v>46</v>
      </c>
      <c r="F19" s="48" t="s">
        <v>46</v>
      </c>
      <c r="G19" s="48" t="s">
        <v>46</v>
      </c>
      <c r="H19" s="48" t="s">
        <v>46</v>
      </c>
      <c r="I19" s="49" t="s">
        <v>46</v>
      </c>
      <c r="J19" s="27">
        <v>91</v>
      </c>
      <c r="K19" s="9">
        <v>100</v>
      </c>
      <c r="L19" s="42">
        <v>100</v>
      </c>
      <c r="M19" s="9">
        <v>100</v>
      </c>
      <c r="N19" s="6">
        <f t="shared" si="0"/>
        <v>97.75</v>
      </c>
    </row>
    <row r="20" spans="2:14" x14ac:dyDescent="0.3">
      <c r="B20" s="8">
        <v>12</v>
      </c>
      <c r="C20" s="8" t="s">
        <v>34</v>
      </c>
      <c r="D20" s="47" t="s">
        <v>47</v>
      </c>
      <c r="E20" s="48" t="s">
        <v>47</v>
      </c>
      <c r="F20" s="48" t="s">
        <v>47</v>
      </c>
      <c r="G20" s="48" t="s">
        <v>47</v>
      </c>
      <c r="H20" s="48" t="s">
        <v>47</v>
      </c>
      <c r="I20" s="49" t="s">
        <v>47</v>
      </c>
      <c r="J20" s="27">
        <v>96</v>
      </c>
      <c r="K20" s="9">
        <v>100</v>
      </c>
      <c r="L20" s="42">
        <v>100</v>
      </c>
      <c r="M20" s="9">
        <v>100</v>
      </c>
      <c r="N20" s="6">
        <f t="shared" si="0"/>
        <v>99</v>
      </c>
    </row>
    <row r="21" spans="2:14" x14ac:dyDescent="0.3">
      <c r="B21" s="8">
        <f t="shared" si="1"/>
        <v>13</v>
      </c>
      <c r="C21" s="8" t="s">
        <v>35</v>
      </c>
      <c r="D21" s="47" t="s">
        <v>48</v>
      </c>
      <c r="E21" s="48" t="s">
        <v>48</v>
      </c>
      <c r="F21" s="48" t="s">
        <v>48</v>
      </c>
      <c r="G21" s="48" t="s">
        <v>48</v>
      </c>
      <c r="H21" s="48" t="s">
        <v>48</v>
      </c>
      <c r="I21" s="49" t="s">
        <v>48</v>
      </c>
      <c r="J21" s="27">
        <v>95</v>
      </c>
      <c r="K21" s="9">
        <v>100</v>
      </c>
      <c r="L21" s="42">
        <v>100</v>
      </c>
      <c r="M21" s="9">
        <v>95</v>
      </c>
      <c r="N21" s="6">
        <f t="shared" si="0"/>
        <v>97.5</v>
      </c>
    </row>
    <row r="22" spans="2:14" x14ac:dyDescent="0.3">
      <c r="B22" s="22">
        <v>14</v>
      </c>
      <c r="C22" s="26" t="s">
        <v>66</v>
      </c>
      <c r="D22" s="23" t="s">
        <v>65</v>
      </c>
      <c r="E22" s="24"/>
      <c r="F22" s="24"/>
      <c r="G22" s="24"/>
      <c r="H22" s="24"/>
      <c r="I22" s="25"/>
      <c r="J22" s="27">
        <v>97</v>
      </c>
      <c r="K22" s="27">
        <v>95</v>
      </c>
      <c r="L22" s="27">
        <v>95</v>
      </c>
      <c r="M22" s="27">
        <v>100</v>
      </c>
      <c r="N22" s="6">
        <f t="shared" si="0"/>
        <v>96.75</v>
      </c>
    </row>
    <row r="23" spans="2:14" x14ac:dyDescent="0.3">
      <c r="B23" s="8">
        <v>15</v>
      </c>
      <c r="C23" s="8" t="s">
        <v>36</v>
      </c>
      <c r="D23" s="47" t="s">
        <v>49</v>
      </c>
      <c r="E23" s="48" t="s">
        <v>49</v>
      </c>
      <c r="F23" s="48" t="s">
        <v>49</v>
      </c>
      <c r="G23" s="48" t="s">
        <v>49</v>
      </c>
      <c r="H23" s="48" t="s">
        <v>49</v>
      </c>
      <c r="I23" s="49" t="s">
        <v>49</v>
      </c>
      <c r="J23" s="27">
        <v>95</v>
      </c>
      <c r="K23" s="9"/>
      <c r="L23" s="9"/>
      <c r="M23" s="9"/>
      <c r="N23" s="6">
        <f t="shared" si="0"/>
        <v>23.75</v>
      </c>
    </row>
    <row r="24" spans="2:14" x14ac:dyDescent="0.3">
      <c r="C24" s="51"/>
      <c r="D24" s="51"/>
      <c r="E24" s="7"/>
      <c r="H24" s="52" t="s">
        <v>16</v>
      </c>
      <c r="I24" s="52"/>
      <c r="J24" s="29">
        <v>15</v>
      </c>
      <c r="K24" s="29">
        <f>COUNTIF(K9:K23,"&gt;=70")</f>
        <v>14</v>
      </c>
      <c r="L24" s="29">
        <f>COUNTIF(L9:L23,"&gt;=70")</f>
        <v>14</v>
      </c>
      <c r="M24" s="29">
        <f>COUNTIF(M9:M23,"&gt;=70")</f>
        <v>14</v>
      </c>
      <c r="N24" s="16">
        <f>COUNTIF(N9:N23,"&gt;=70")</f>
        <v>14</v>
      </c>
    </row>
    <row r="25" spans="2:14" x14ac:dyDescent="0.3">
      <c r="C25" s="51"/>
      <c r="D25" s="51"/>
      <c r="E25" s="11"/>
      <c r="H25" s="55" t="s">
        <v>17</v>
      </c>
      <c r="I25" s="55"/>
      <c r="J25" s="30">
        <v>0</v>
      </c>
      <c r="K25" s="30">
        <v>1</v>
      </c>
      <c r="L25" s="30">
        <f>COUNTIF(L9:L23,"&lt;70")</f>
        <v>0</v>
      </c>
      <c r="M25" s="30">
        <f>COUNTIF(M9:M23,"&lt;70")</f>
        <v>0</v>
      </c>
      <c r="N25" s="30">
        <f>COUNTIF(N9:N23,"&lt;70")</f>
        <v>1</v>
      </c>
    </row>
    <row r="26" spans="2:14" x14ac:dyDescent="0.3">
      <c r="C26" s="51"/>
      <c r="D26" s="51"/>
      <c r="E26" s="51"/>
      <c r="H26" s="61" t="s">
        <v>18</v>
      </c>
      <c r="I26" s="62"/>
      <c r="J26" s="30">
        <f>COUNT(#REF!)</f>
        <v>0</v>
      </c>
      <c r="K26" s="30">
        <f>COUNT(K9:K23)</f>
        <v>14</v>
      </c>
      <c r="L26" s="30">
        <f>COUNT(L9:L23)</f>
        <v>14</v>
      </c>
      <c r="M26" s="30">
        <f>COUNT(M9:M23)</f>
        <v>14</v>
      </c>
      <c r="N26" s="30">
        <f>COUNT(N9:N23)</f>
        <v>15</v>
      </c>
    </row>
    <row r="27" spans="2:14" x14ac:dyDescent="0.3">
      <c r="C27" s="51"/>
      <c r="D27" s="51"/>
      <c r="E27" s="7"/>
      <c r="F27" s="4"/>
      <c r="H27" s="63" t="s">
        <v>13</v>
      </c>
      <c r="I27" s="64"/>
      <c r="J27" s="14">
        <v>1</v>
      </c>
      <c r="K27" s="15">
        <v>0.93</v>
      </c>
      <c r="L27" s="15">
        <f t="shared" ref="L27:N27" si="2">L24/L26</f>
        <v>1</v>
      </c>
      <c r="M27" s="15">
        <f t="shared" si="2"/>
        <v>1</v>
      </c>
      <c r="N27" s="15">
        <f t="shared" si="2"/>
        <v>0.93333333333333335</v>
      </c>
    </row>
    <row r="28" spans="2:14" x14ac:dyDescent="0.3">
      <c r="C28" s="51"/>
      <c r="D28" s="51"/>
      <c r="E28" s="7"/>
      <c r="F28" s="4"/>
      <c r="H28" s="63" t="s">
        <v>14</v>
      </c>
      <c r="I28" s="64"/>
      <c r="J28" s="14">
        <v>0</v>
      </c>
      <c r="K28" s="14">
        <v>7.0000000000000007E-2</v>
      </c>
      <c r="L28" s="14">
        <f t="shared" ref="L28:N28" si="3">L25/L26</f>
        <v>0</v>
      </c>
      <c r="M28" s="15">
        <f t="shared" si="3"/>
        <v>0</v>
      </c>
      <c r="N28" s="15">
        <f t="shared" si="3"/>
        <v>6.6666666666666666E-2</v>
      </c>
    </row>
    <row r="29" spans="2:14" x14ac:dyDescent="0.3">
      <c r="C29" s="51"/>
      <c r="D29" s="51"/>
      <c r="E29" s="11"/>
      <c r="F29" s="4"/>
    </row>
    <row r="30" spans="2:14" x14ac:dyDescent="0.3">
      <c r="C30" s="7"/>
      <c r="D30" s="7"/>
      <c r="E30" s="11"/>
      <c r="F30" s="4"/>
    </row>
    <row r="31" spans="2:14" x14ac:dyDescent="0.3">
      <c r="J31" s="57"/>
      <c r="K31" s="57"/>
      <c r="L31" s="57"/>
      <c r="M31" s="57"/>
    </row>
    <row r="32" spans="2:14" x14ac:dyDescent="0.3">
      <c r="J32" s="58" t="s">
        <v>15</v>
      </c>
      <c r="K32" s="58"/>
      <c r="L32" s="58"/>
      <c r="M32" s="58"/>
    </row>
    <row r="38" spans="10:10" x14ac:dyDescent="0.3">
      <c r="J38">
        <f>'INNOVACIÓN 605-B'!V:V</f>
        <v>0</v>
      </c>
    </row>
  </sheetData>
  <mergeCells count="34">
    <mergeCell ref="C28:D28"/>
    <mergeCell ref="H28:I28"/>
    <mergeCell ref="C29:D29"/>
    <mergeCell ref="J31:M31"/>
    <mergeCell ref="J32:M32"/>
    <mergeCell ref="H27:I27"/>
    <mergeCell ref="C27:D27"/>
    <mergeCell ref="H26:I26"/>
    <mergeCell ref="C26:E26"/>
    <mergeCell ref="C25:D25"/>
    <mergeCell ref="H25:I25"/>
    <mergeCell ref="C24:D24"/>
    <mergeCell ref="H24:I24"/>
    <mergeCell ref="D13:I13"/>
    <mergeCell ref="D14:I14"/>
    <mergeCell ref="D15:I15"/>
    <mergeCell ref="D16:I16"/>
    <mergeCell ref="D17:I17"/>
    <mergeCell ref="D19:I19"/>
    <mergeCell ref="D20:I20"/>
    <mergeCell ref="D21:I21"/>
    <mergeCell ref="D23:I23"/>
    <mergeCell ref="D12:I12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4"/>
  <sheetViews>
    <sheetView topLeftCell="B2" zoomScale="84" zoomScaleNormal="84" workbookViewId="0">
      <selection activeCell="Q9" sqref="Q9:Q2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1" width="5.6640625" customWidth="1"/>
    <col min="12" max="12" width="6.44140625" customWidth="1"/>
    <col min="13" max="13" width="8.33203125" customWidth="1"/>
    <col min="14" max="14" width="8.6640625" customWidth="1"/>
    <col min="15" max="16" width="5.6640625" customWidth="1"/>
  </cols>
  <sheetData>
    <row r="2" spans="2:15" ht="15.6" x14ac:dyDescent="0.3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1"/>
      <c r="O2" s="1"/>
    </row>
    <row r="3" spans="2:15" x14ac:dyDescent="0.3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26"/>
      <c r="O3" s="26"/>
    </row>
    <row r="4" spans="2:15" x14ac:dyDescent="0.3">
      <c r="C4" t="s">
        <v>0</v>
      </c>
      <c r="D4" s="45" t="s">
        <v>164</v>
      </c>
      <c r="E4" s="45"/>
      <c r="F4" s="45"/>
      <c r="G4" s="45"/>
      <c r="I4" t="s">
        <v>1</v>
      </c>
      <c r="J4" s="46" t="s">
        <v>162</v>
      </c>
      <c r="K4" s="46"/>
      <c r="L4" t="s">
        <v>2</v>
      </c>
      <c r="M4" s="31">
        <v>45355</v>
      </c>
    </row>
    <row r="5" spans="2:15" ht="6.75" customHeight="1" x14ac:dyDescent="0.3">
      <c r="D5" s="3"/>
      <c r="E5" s="3"/>
      <c r="F5" s="3"/>
      <c r="G5" s="3"/>
    </row>
    <row r="6" spans="2:15" x14ac:dyDescent="0.3">
      <c r="C6" t="s">
        <v>3</v>
      </c>
      <c r="D6" s="46" t="s">
        <v>163</v>
      </c>
      <c r="E6" s="46"/>
      <c r="F6" s="46"/>
      <c r="G6" s="46"/>
      <c r="I6" s="50" t="s">
        <v>19</v>
      </c>
      <c r="J6" s="50"/>
      <c r="K6" s="53" t="s">
        <v>21</v>
      </c>
      <c r="L6" s="53"/>
      <c r="M6" s="53"/>
    </row>
    <row r="7" spans="2:15" ht="11.25" customHeight="1" x14ac:dyDescent="0.3"/>
    <row r="8" spans="2:15" x14ac:dyDescent="0.3">
      <c r="B8" s="2" t="s">
        <v>4</v>
      </c>
      <c r="C8" s="2" t="s">
        <v>6</v>
      </c>
      <c r="D8" s="54" t="s">
        <v>5</v>
      </c>
      <c r="E8" s="54"/>
      <c r="F8" s="54"/>
      <c r="G8" s="54"/>
      <c r="H8" s="54"/>
      <c r="I8" s="54"/>
      <c r="J8" s="27" t="s">
        <v>7</v>
      </c>
      <c r="K8" s="27" t="s">
        <v>10</v>
      </c>
      <c r="L8" s="27" t="s">
        <v>11</v>
      </c>
      <c r="M8" s="27" t="s">
        <v>12</v>
      </c>
      <c r="N8" s="5" t="s">
        <v>20</v>
      </c>
    </row>
    <row r="9" spans="2:15" x14ac:dyDescent="0.3">
      <c r="B9" s="22">
        <v>1</v>
      </c>
      <c r="C9" s="22" t="s">
        <v>125</v>
      </c>
      <c r="D9" s="47" t="str">
        <f>'[1]INNOVACIÓN Y EMPREND 605-C'!C13</f>
        <v>BAXIN NIETO VANYELI ALEJANDRA</v>
      </c>
      <c r="E9" s="48"/>
      <c r="F9" s="48"/>
      <c r="G9" s="48"/>
      <c r="H9" s="48"/>
      <c r="I9" s="49"/>
      <c r="J9" s="27">
        <v>85</v>
      </c>
      <c r="K9" s="27">
        <v>100</v>
      </c>
      <c r="L9" s="27">
        <v>100</v>
      </c>
      <c r="M9" s="27">
        <v>100</v>
      </c>
      <c r="N9" s="6">
        <f>SUM(J9:M9)/4</f>
        <v>96.25</v>
      </c>
    </row>
    <row r="10" spans="2:15" x14ac:dyDescent="0.3">
      <c r="B10" s="22">
        <v>2</v>
      </c>
      <c r="C10" s="22" t="s">
        <v>126</v>
      </c>
      <c r="D10" s="47" t="str">
        <f>'[1]INNOVACIÓN Y EMPREND 605-C'!C14</f>
        <v>CASAS PIO KAREN MONSERRATH</v>
      </c>
      <c r="E10" s="48"/>
      <c r="F10" s="48"/>
      <c r="G10" s="48"/>
      <c r="H10" s="48"/>
      <c r="I10" s="49"/>
      <c r="J10" s="27">
        <v>100</v>
      </c>
      <c r="K10" s="27">
        <v>100</v>
      </c>
      <c r="L10" s="27">
        <v>100</v>
      </c>
      <c r="M10" s="27">
        <v>100</v>
      </c>
      <c r="N10" s="6">
        <f t="shared" ref="N10:N25" si="0">SUM(J10:M10)/4</f>
        <v>100</v>
      </c>
    </row>
    <row r="11" spans="2:15" x14ac:dyDescent="0.3">
      <c r="B11" s="22">
        <f t="shared" ref="B11:B17" si="1">B10+1</f>
        <v>3</v>
      </c>
      <c r="C11" s="22" t="s">
        <v>127</v>
      </c>
      <c r="D11" s="47" t="str">
        <f>'[1]INNOVACIÓN Y EMPREND 605-C'!C15</f>
        <v>COBIX MARTINEZ ALEJANDRA GUADALUPE</v>
      </c>
      <c r="E11" s="48"/>
      <c r="F11" s="48"/>
      <c r="G11" s="48"/>
      <c r="H11" s="48"/>
      <c r="I11" s="49"/>
      <c r="J11" s="27">
        <v>95</v>
      </c>
      <c r="K11" s="27">
        <v>95</v>
      </c>
      <c r="L11" s="27">
        <v>100</v>
      </c>
      <c r="M11" s="27">
        <v>100</v>
      </c>
      <c r="N11" s="6">
        <f t="shared" si="0"/>
        <v>97.5</v>
      </c>
    </row>
    <row r="12" spans="2:15" x14ac:dyDescent="0.3">
      <c r="B12" s="22">
        <f t="shared" si="1"/>
        <v>4</v>
      </c>
      <c r="C12" s="22" t="s">
        <v>128</v>
      </c>
      <c r="D12" s="47" t="str">
        <f>'[1]INNOVACIÓN Y EMPREND 605-C'!C16</f>
        <v>GUTIERREZ ARRES ÁNGEL EMMANUEL</v>
      </c>
      <c r="E12" s="48"/>
      <c r="F12" s="48"/>
      <c r="G12" s="48"/>
      <c r="H12" s="48"/>
      <c r="I12" s="49"/>
      <c r="J12" s="27">
        <v>88</v>
      </c>
      <c r="K12" s="27">
        <v>100</v>
      </c>
      <c r="L12" s="27">
        <v>80</v>
      </c>
      <c r="M12" s="27">
        <v>90</v>
      </c>
      <c r="N12" s="6">
        <f t="shared" si="0"/>
        <v>89.5</v>
      </c>
    </row>
    <row r="13" spans="2:15" x14ac:dyDescent="0.3">
      <c r="B13" s="22">
        <f t="shared" si="1"/>
        <v>5</v>
      </c>
      <c r="C13" s="22" t="s">
        <v>129</v>
      </c>
      <c r="D13" s="47" t="str">
        <f>'[1]INNOVACIÓN Y EMPREND 605-C'!C17</f>
        <v>LOPEZ AGUILERA MIXZY YANITH</v>
      </c>
      <c r="E13" s="48"/>
      <c r="F13" s="48"/>
      <c r="G13" s="48"/>
      <c r="H13" s="48"/>
      <c r="I13" s="49"/>
      <c r="J13" s="27">
        <v>100</v>
      </c>
      <c r="K13" s="27">
        <v>100</v>
      </c>
      <c r="L13" s="27">
        <v>100</v>
      </c>
      <c r="M13" s="27">
        <v>100</v>
      </c>
      <c r="N13" s="6">
        <f t="shared" si="0"/>
        <v>100</v>
      </c>
    </row>
    <row r="14" spans="2:15" x14ac:dyDescent="0.3">
      <c r="B14" s="22">
        <f t="shared" si="1"/>
        <v>6</v>
      </c>
      <c r="C14" s="22" t="s">
        <v>130</v>
      </c>
      <c r="D14" s="47" t="str">
        <f>'[1]INNOVACIÓN Y EMPREND 605-C'!C18</f>
        <v>MACARIO VELASCO JOSÉ ALBERTO</v>
      </c>
      <c r="E14" s="48"/>
      <c r="F14" s="48"/>
      <c r="G14" s="48"/>
      <c r="H14" s="48"/>
      <c r="I14" s="49"/>
      <c r="J14" s="27">
        <v>100</v>
      </c>
      <c r="K14" s="27">
        <v>100</v>
      </c>
      <c r="L14" s="27">
        <v>90</v>
      </c>
      <c r="M14" s="27">
        <v>90</v>
      </c>
      <c r="N14" s="6">
        <f t="shared" si="0"/>
        <v>95</v>
      </c>
    </row>
    <row r="15" spans="2:15" x14ac:dyDescent="0.3">
      <c r="B15" s="22">
        <f t="shared" si="1"/>
        <v>7</v>
      </c>
      <c r="C15" s="22" t="s">
        <v>131</v>
      </c>
      <c r="D15" s="47" t="str">
        <f>'[1]INNOVACIÓN Y EMPREND 605-C'!C19</f>
        <v>OSTO MACARIO NADIA DEL ROSARIO</v>
      </c>
      <c r="E15" s="48"/>
      <c r="F15" s="48"/>
      <c r="G15" s="48"/>
      <c r="H15" s="48"/>
      <c r="I15" s="49"/>
      <c r="J15" s="27">
        <v>95</v>
      </c>
      <c r="K15" s="27">
        <v>100</v>
      </c>
      <c r="L15" s="27">
        <v>100</v>
      </c>
      <c r="M15" s="27">
        <v>100</v>
      </c>
      <c r="N15" s="6">
        <f t="shared" si="0"/>
        <v>98.75</v>
      </c>
    </row>
    <row r="16" spans="2:15" x14ac:dyDescent="0.3">
      <c r="B16" s="22">
        <v>8</v>
      </c>
      <c r="C16" s="22" t="s">
        <v>132</v>
      </c>
      <c r="D16" s="47" t="str">
        <f>'[1]INNOVACIÓN Y EMPREND 605-C'!C20</f>
        <v>PAVON BLANCO MIGUEL ÁNGEL</v>
      </c>
      <c r="E16" s="48"/>
      <c r="F16" s="48"/>
      <c r="G16" s="48"/>
      <c r="H16" s="48"/>
      <c r="I16" s="49"/>
      <c r="J16" s="27">
        <v>85</v>
      </c>
      <c r="K16" s="27">
        <v>90</v>
      </c>
      <c r="L16" s="27">
        <v>80</v>
      </c>
      <c r="M16" s="27">
        <v>100</v>
      </c>
      <c r="N16" s="6">
        <f t="shared" si="0"/>
        <v>88.75</v>
      </c>
    </row>
    <row r="17" spans="2:14" x14ac:dyDescent="0.3">
      <c r="B17" s="22">
        <f t="shared" si="1"/>
        <v>9</v>
      </c>
      <c r="C17" s="22" t="s">
        <v>133</v>
      </c>
      <c r="D17" s="47" t="str">
        <f>'[1]INNOVACIÓN Y EMPREND 605-C'!C21</f>
        <v>POLITO BARRAGAN ERICK</v>
      </c>
      <c r="E17" s="48"/>
      <c r="F17" s="48"/>
      <c r="G17" s="48"/>
      <c r="H17" s="48"/>
      <c r="I17" s="49"/>
      <c r="J17" s="27">
        <v>80</v>
      </c>
      <c r="K17" s="27">
        <v>100</v>
      </c>
      <c r="L17" s="27">
        <v>100</v>
      </c>
      <c r="M17" s="27">
        <v>100</v>
      </c>
      <c r="N17" s="6">
        <f t="shared" si="0"/>
        <v>95</v>
      </c>
    </row>
    <row r="18" spans="2:14" x14ac:dyDescent="0.3">
      <c r="B18" s="22">
        <v>10</v>
      </c>
      <c r="C18" s="26" t="s">
        <v>134</v>
      </c>
      <c r="D18" s="47" t="str">
        <f>'[1]INNOVACIÓN Y EMPREND 605-C'!C22</f>
        <v>POLITO MIXTEGA LIZBETH DEL CARMEN</v>
      </c>
      <c r="E18" s="48"/>
      <c r="F18" s="48"/>
      <c r="G18" s="48"/>
      <c r="H18" s="48"/>
      <c r="I18" s="49"/>
      <c r="J18" s="27">
        <v>80</v>
      </c>
      <c r="K18" s="27">
        <v>85</v>
      </c>
      <c r="L18" s="27">
        <v>90</v>
      </c>
      <c r="M18" s="27">
        <v>70</v>
      </c>
      <c r="N18" s="6">
        <f t="shared" si="0"/>
        <v>81.25</v>
      </c>
    </row>
    <row r="19" spans="2:14" x14ac:dyDescent="0.3">
      <c r="B19" s="22">
        <v>11</v>
      </c>
      <c r="C19" s="22" t="s">
        <v>135</v>
      </c>
      <c r="D19" s="47" t="str">
        <f>'[1]INNOVACIÓN Y EMPREND 605-C'!C23</f>
        <v>POMPEYO TEPACH LETHZY YARELI</v>
      </c>
      <c r="E19" s="48"/>
      <c r="F19" s="48"/>
      <c r="G19" s="48"/>
      <c r="H19" s="48"/>
      <c r="I19" s="49"/>
      <c r="J19" s="27">
        <v>83</v>
      </c>
      <c r="K19" s="27">
        <v>85</v>
      </c>
      <c r="L19" s="27">
        <v>80</v>
      </c>
      <c r="M19" s="27">
        <v>70</v>
      </c>
      <c r="N19" s="6">
        <f t="shared" si="0"/>
        <v>79.5</v>
      </c>
    </row>
    <row r="20" spans="2:14" x14ac:dyDescent="0.3">
      <c r="B20" s="22">
        <v>12</v>
      </c>
      <c r="C20" s="22" t="s">
        <v>136</v>
      </c>
      <c r="D20" s="47" t="str">
        <f>'[1]INNOVACIÓN Y EMPREND 605-C'!C24</f>
        <v>PONCIANO MALAGA KARLA OLIVIA</v>
      </c>
      <c r="E20" s="48"/>
      <c r="F20" s="48"/>
      <c r="G20" s="48"/>
      <c r="H20" s="48"/>
      <c r="I20" s="49"/>
      <c r="J20" s="27">
        <v>80</v>
      </c>
      <c r="K20" s="27">
        <v>100</v>
      </c>
      <c r="L20" s="27">
        <v>80</v>
      </c>
      <c r="M20" s="27">
        <v>90</v>
      </c>
      <c r="N20" s="6">
        <f t="shared" si="0"/>
        <v>87.5</v>
      </c>
    </row>
    <row r="21" spans="2:14" x14ac:dyDescent="0.3">
      <c r="B21" s="22">
        <v>13</v>
      </c>
      <c r="C21" s="22" t="s">
        <v>137</v>
      </c>
      <c r="D21" s="47" t="str">
        <f>'[1]INNOVACIÓN Y EMPREND 605-C'!C25</f>
        <v>RAMIREZ PEREZ ADOLFO</v>
      </c>
      <c r="E21" s="48"/>
      <c r="F21" s="48"/>
      <c r="G21" s="48"/>
      <c r="H21" s="48"/>
      <c r="I21" s="49"/>
      <c r="J21" s="27">
        <v>90</v>
      </c>
      <c r="K21" s="27">
        <v>100</v>
      </c>
      <c r="L21" s="27">
        <v>100</v>
      </c>
      <c r="M21" s="27">
        <v>100</v>
      </c>
      <c r="N21" s="6">
        <f t="shared" si="0"/>
        <v>97.5</v>
      </c>
    </row>
    <row r="22" spans="2:14" x14ac:dyDescent="0.3">
      <c r="B22" s="22">
        <v>14</v>
      </c>
      <c r="C22" s="22" t="s">
        <v>138</v>
      </c>
      <c r="D22" s="47" t="str">
        <f>'[1]INNOVACIÓN Y EMPREND 605-C'!C26</f>
        <v>VAZQUEZ CHAPOL KARLA LARISSA</v>
      </c>
      <c r="E22" s="48"/>
      <c r="F22" s="48"/>
      <c r="G22" s="48"/>
      <c r="H22" s="48"/>
      <c r="I22" s="49"/>
      <c r="J22" s="27">
        <v>87</v>
      </c>
      <c r="K22" s="27">
        <v>95</v>
      </c>
      <c r="L22" s="27">
        <v>100</v>
      </c>
      <c r="M22" s="27">
        <v>100</v>
      </c>
      <c r="N22" s="6">
        <f t="shared" si="0"/>
        <v>95.5</v>
      </c>
    </row>
    <row r="23" spans="2:14" x14ac:dyDescent="0.3">
      <c r="B23" s="22">
        <v>15</v>
      </c>
      <c r="C23" s="22" t="s">
        <v>139</v>
      </c>
      <c r="D23" s="47" t="str">
        <f>'[1]INNOVACIÓN Y EMPREND 605-C'!C27</f>
        <v>VELAZCO BAXIN MIGUEL ÁNGEL</v>
      </c>
      <c r="E23" s="48"/>
      <c r="F23" s="48"/>
      <c r="G23" s="48"/>
      <c r="H23" s="48"/>
      <c r="I23" s="49"/>
      <c r="J23" s="27">
        <v>90</v>
      </c>
      <c r="K23" s="27">
        <v>100</v>
      </c>
      <c r="L23" s="27">
        <v>100</v>
      </c>
      <c r="M23" s="27">
        <v>100</v>
      </c>
      <c r="N23" s="6">
        <f t="shared" si="0"/>
        <v>97.5</v>
      </c>
    </row>
    <row r="24" spans="2:14" x14ac:dyDescent="0.3">
      <c r="B24" s="22">
        <v>16</v>
      </c>
      <c r="C24" s="26" t="s">
        <v>140</v>
      </c>
      <c r="D24" s="47" t="str">
        <f>'[1]INNOVACIÓN Y EMPREND 605-C'!C28</f>
        <v>XOLO CARDENAS VIRIDIANA</v>
      </c>
      <c r="E24" s="48"/>
      <c r="F24" s="48"/>
      <c r="G24" s="48"/>
      <c r="H24" s="48"/>
      <c r="I24" s="49"/>
      <c r="J24" s="27">
        <v>95</v>
      </c>
      <c r="K24" s="27">
        <v>95</v>
      </c>
      <c r="L24" s="27">
        <v>100</v>
      </c>
      <c r="M24" s="27">
        <v>100</v>
      </c>
      <c r="N24" s="6">
        <f t="shared" si="0"/>
        <v>97.5</v>
      </c>
    </row>
    <row r="25" spans="2:14" x14ac:dyDescent="0.3">
      <c r="B25" s="22">
        <v>17</v>
      </c>
      <c r="C25" s="22" t="s">
        <v>141</v>
      </c>
      <c r="D25" s="47" t="str">
        <f>'[1]INNOVACIÓN Y EMPREND 605-C'!C29</f>
        <v>XOLO SANTOS ANGELICA</v>
      </c>
      <c r="E25" s="48"/>
      <c r="F25" s="48"/>
      <c r="G25" s="48"/>
      <c r="H25" s="48"/>
      <c r="I25" s="49"/>
      <c r="J25" s="27">
        <v>95</v>
      </c>
      <c r="K25" s="27">
        <v>100</v>
      </c>
      <c r="L25" s="27">
        <v>100</v>
      </c>
      <c r="M25" s="27">
        <v>100</v>
      </c>
      <c r="N25" s="6">
        <f t="shared" si="0"/>
        <v>98.75</v>
      </c>
    </row>
    <row r="26" spans="2:14" x14ac:dyDescent="0.3">
      <c r="C26" s="60"/>
      <c r="D26" s="60"/>
      <c r="E26" s="28"/>
      <c r="H26" s="61" t="s">
        <v>16</v>
      </c>
      <c r="I26" s="62"/>
      <c r="J26" s="29">
        <v>17</v>
      </c>
      <c r="K26" s="29">
        <f>COUNTIF(K9:K25,"&gt;=70")</f>
        <v>17</v>
      </c>
      <c r="L26" s="29">
        <f>COUNTIF(L9:L25,"&gt;=70")</f>
        <v>17</v>
      </c>
      <c r="M26" s="29">
        <f>COUNTIF(M9:M25,"&gt;=70")</f>
        <v>17</v>
      </c>
      <c r="N26" s="16">
        <f>COUNTIF(N9:N25,"&gt;=70")</f>
        <v>17</v>
      </c>
    </row>
    <row r="27" spans="2:14" x14ac:dyDescent="0.3">
      <c r="C27" s="51"/>
      <c r="D27" s="51"/>
      <c r="E27" s="11"/>
      <c r="H27" s="61" t="s">
        <v>17</v>
      </c>
      <c r="I27" s="62"/>
      <c r="J27" s="30">
        <v>0</v>
      </c>
      <c r="K27" s="30">
        <f>COUNTIF(K9:K25,"&lt;70")</f>
        <v>0</v>
      </c>
      <c r="L27" s="30">
        <f>COUNTIF(L9:L25,"&lt;70")</f>
        <v>0</v>
      </c>
      <c r="M27" s="30">
        <f>COUNTIF(M9:M25,"&lt;70")</f>
        <v>0</v>
      </c>
      <c r="N27" s="30">
        <f>COUNTIF(N9:N25,"&lt;70")</f>
        <v>0</v>
      </c>
    </row>
    <row r="28" spans="2:14" x14ac:dyDescent="0.3">
      <c r="C28" s="51"/>
      <c r="D28" s="51"/>
      <c r="E28" s="51"/>
      <c r="H28" s="61" t="s">
        <v>18</v>
      </c>
      <c r="I28" s="62"/>
      <c r="J28" s="30">
        <f>COUNT(#REF!)</f>
        <v>0</v>
      </c>
      <c r="K28" s="30">
        <f>COUNT(K9:K25)</f>
        <v>17</v>
      </c>
      <c r="L28" s="30">
        <f>COUNT(L9:L25)</f>
        <v>17</v>
      </c>
      <c r="M28" s="30">
        <f>COUNT(M9:M25)</f>
        <v>17</v>
      </c>
      <c r="N28" s="30">
        <f>COUNT(N9:N25)</f>
        <v>17</v>
      </c>
    </row>
    <row r="29" spans="2:14" x14ac:dyDescent="0.3">
      <c r="C29" s="51"/>
      <c r="D29" s="51"/>
      <c r="E29" s="28"/>
      <c r="F29" s="4"/>
      <c r="H29" s="63" t="s">
        <v>13</v>
      </c>
      <c r="I29" s="64"/>
      <c r="J29" s="14">
        <v>1</v>
      </c>
      <c r="K29" s="15">
        <f t="shared" ref="K29:N29" si="2">K26/K28</f>
        <v>1</v>
      </c>
      <c r="L29" s="15">
        <f t="shared" si="2"/>
        <v>1</v>
      </c>
      <c r="M29" s="15">
        <f t="shared" si="2"/>
        <v>1</v>
      </c>
      <c r="N29" s="15">
        <f t="shared" si="2"/>
        <v>1</v>
      </c>
    </row>
    <row r="30" spans="2:14" x14ac:dyDescent="0.3">
      <c r="C30" s="51"/>
      <c r="D30" s="51"/>
      <c r="E30" s="28"/>
      <c r="F30" s="4"/>
      <c r="H30" s="63" t="s">
        <v>14</v>
      </c>
      <c r="I30" s="64"/>
      <c r="J30" s="14">
        <v>0</v>
      </c>
      <c r="K30" s="14">
        <f t="shared" ref="K30:N30" si="3">K27/K28</f>
        <v>0</v>
      </c>
      <c r="L30" s="15">
        <f t="shared" si="3"/>
        <v>0</v>
      </c>
      <c r="M30" s="15">
        <f t="shared" si="3"/>
        <v>0</v>
      </c>
      <c r="N30" s="15">
        <f t="shared" si="3"/>
        <v>0</v>
      </c>
    </row>
    <row r="31" spans="2:14" x14ac:dyDescent="0.3">
      <c r="C31" s="51"/>
      <c r="D31" s="51"/>
      <c r="E31" s="11"/>
      <c r="F31" s="4"/>
    </row>
    <row r="32" spans="2:14" x14ac:dyDescent="0.3">
      <c r="C32" s="28"/>
      <c r="D32" s="28"/>
      <c r="E32" s="11"/>
      <c r="F32" s="4"/>
    </row>
    <row r="33" spans="10:13" x14ac:dyDescent="0.3">
      <c r="J33" s="57"/>
      <c r="K33" s="57"/>
      <c r="L33" s="57"/>
      <c r="M33" s="57"/>
    </row>
    <row r="34" spans="10:13" x14ac:dyDescent="0.3">
      <c r="J34" s="58" t="s">
        <v>15</v>
      </c>
      <c r="K34" s="58"/>
      <c r="L34" s="58"/>
      <c r="M34" s="58"/>
    </row>
  </sheetData>
  <mergeCells count="38">
    <mergeCell ref="J33:M33"/>
    <mergeCell ref="J34:M34"/>
    <mergeCell ref="C31:D31"/>
    <mergeCell ref="D21:I21"/>
    <mergeCell ref="D22:I22"/>
    <mergeCell ref="D24:I24"/>
    <mergeCell ref="H30:I30"/>
    <mergeCell ref="D25:I25"/>
    <mergeCell ref="H28:I28"/>
    <mergeCell ref="C29:D29"/>
    <mergeCell ref="H29:I29"/>
    <mergeCell ref="D23:I23"/>
    <mergeCell ref="C26:D26"/>
    <mergeCell ref="H26:I26"/>
    <mergeCell ref="C27:D27"/>
    <mergeCell ref="H27:I27"/>
    <mergeCell ref="C28:E28"/>
    <mergeCell ref="C30:D30"/>
    <mergeCell ref="D17:I17"/>
    <mergeCell ref="D19:I19"/>
    <mergeCell ref="D20:I20"/>
    <mergeCell ref="D14:I14"/>
    <mergeCell ref="D15:I15"/>
    <mergeCell ref="D16:I16"/>
    <mergeCell ref="D18:I18"/>
    <mergeCell ref="D13:I13"/>
    <mergeCell ref="D12:I12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3"/>
  <sheetViews>
    <sheetView tabSelected="1" workbookViewId="0">
      <selection activeCell="S9" sqref="S9:S2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8" customWidth="1"/>
    <col min="8" max="8" width="15.21875" customWidth="1"/>
    <col min="9" max="9" width="0.21875" customWidth="1"/>
    <col min="10" max="10" width="12.5546875" customWidth="1"/>
    <col min="11" max="15" width="5.6640625" customWidth="1"/>
    <col min="16" max="16" width="8.6640625" customWidth="1"/>
    <col min="17" max="17" width="5.6640625" customWidth="1"/>
  </cols>
  <sheetData>
    <row r="2" spans="2:17" ht="15.6" x14ac:dyDescent="0.3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1"/>
      <c r="Q2" s="1"/>
    </row>
    <row r="3" spans="2:17" x14ac:dyDescent="0.3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36"/>
      <c r="Q3" s="36"/>
    </row>
    <row r="4" spans="2:17" x14ac:dyDescent="0.3">
      <c r="C4" t="s">
        <v>0</v>
      </c>
      <c r="D4" s="45" t="s">
        <v>160</v>
      </c>
      <c r="E4" s="45"/>
      <c r="F4" s="45"/>
      <c r="G4" s="45"/>
      <c r="H4" s="40" t="s">
        <v>161</v>
      </c>
      <c r="I4" t="s">
        <v>1</v>
      </c>
      <c r="J4" s="59">
        <v>45355</v>
      </c>
      <c r="K4" s="46"/>
      <c r="L4" s="39"/>
      <c r="M4" s="39"/>
      <c r="N4" s="39"/>
      <c r="O4" s="39"/>
    </row>
    <row r="5" spans="2:17" ht="6.75" customHeight="1" x14ac:dyDescent="0.3">
      <c r="D5" s="3"/>
      <c r="E5" s="3"/>
      <c r="F5" s="3"/>
      <c r="G5" s="3"/>
    </row>
    <row r="6" spans="2:17" x14ac:dyDescent="0.3">
      <c r="C6" t="s">
        <v>3</v>
      </c>
      <c r="D6" s="46" t="s">
        <v>163</v>
      </c>
      <c r="E6" s="46"/>
      <c r="F6" s="46"/>
      <c r="G6" s="46"/>
      <c r="I6" s="50" t="s">
        <v>19</v>
      </c>
      <c r="J6" s="50"/>
      <c r="K6" s="53" t="s">
        <v>21</v>
      </c>
      <c r="L6" s="53"/>
      <c r="M6" s="53"/>
      <c r="N6" s="53"/>
      <c r="O6" s="53"/>
    </row>
    <row r="7" spans="2:17" ht="11.25" customHeight="1" x14ac:dyDescent="0.3"/>
    <row r="8" spans="2:17" x14ac:dyDescent="0.3">
      <c r="B8" s="2" t="s">
        <v>4</v>
      </c>
      <c r="C8" s="2" t="s">
        <v>6</v>
      </c>
      <c r="D8" s="54" t="s">
        <v>5</v>
      </c>
      <c r="E8" s="54"/>
      <c r="F8" s="54"/>
      <c r="G8" s="54"/>
      <c r="H8" s="54"/>
      <c r="I8" s="54"/>
      <c r="J8" s="37" t="s">
        <v>7</v>
      </c>
      <c r="K8" s="37" t="s">
        <v>10</v>
      </c>
      <c r="L8" s="37" t="s">
        <v>11</v>
      </c>
      <c r="M8" s="37" t="s">
        <v>12</v>
      </c>
      <c r="N8" s="37" t="s">
        <v>158</v>
      </c>
      <c r="O8" s="37" t="s">
        <v>159</v>
      </c>
      <c r="P8" s="5" t="s">
        <v>20</v>
      </c>
    </row>
    <row r="9" spans="2:17" x14ac:dyDescent="0.3">
      <c r="B9" s="22">
        <v>1</v>
      </c>
      <c r="C9" s="35" t="s">
        <v>125</v>
      </c>
      <c r="D9" s="47" t="s">
        <v>142</v>
      </c>
      <c r="E9" s="48" t="s">
        <v>142</v>
      </c>
      <c r="F9" s="48" t="s">
        <v>142</v>
      </c>
      <c r="G9" s="48" t="s">
        <v>142</v>
      </c>
      <c r="H9" s="48" t="s">
        <v>142</v>
      </c>
      <c r="I9" s="49" t="s">
        <v>142</v>
      </c>
      <c r="J9" s="37">
        <v>100</v>
      </c>
      <c r="K9" s="41">
        <v>95</v>
      </c>
      <c r="L9" s="37">
        <v>100</v>
      </c>
      <c r="M9" s="37">
        <v>100</v>
      </c>
      <c r="N9" s="37">
        <v>100</v>
      </c>
      <c r="O9" s="37">
        <v>100</v>
      </c>
      <c r="P9" s="6">
        <f>SUM(J9+K9+L9+M9+N9+O9)/6</f>
        <v>99.166666666666671</v>
      </c>
    </row>
    <row r="10" spans="2:17" x14ac:dyDescent="0.3">
      <c r="B10" s="22">
        <f>B9+1</f>
        <v>2</v>
      </c>
      <c r="C10" s="35" t="s">
        <v>126</v>
      </c>
      <c r="D10" s="47" t="s">
        <v>155</v>
      </c>
      <c r="E10" s="48" t="s">
        <v>155</v>
      </c>
      <c r="F10" s="48" t="s">
        <v>155</v>
      </c>
      <c r="G10" s="48" t="s">
        <v>155</v>
      </c>
      <c r="H10" s="48" t="s">
        <v>155</v>
      </c>
      <c r="I10" s="49" t="s">
        <v>155</v>
      </c>
      <c r="J10" s="37">
        <v>100</v>
      </c>
      <c r="K10" s="41">
        <v>100</v>
      </c>
      <c r="L10" s="37">
        <v>100</v>
      </c>
      <c r="M10" s="37">
        <v>100</v>
      </c>
      <c r="N10" s="37">
        <v>95</v>
      </c>
      <c r="O10" s="37">
        <v>100</v>
      </c>
      <c r="P10" s="6">
        <f t="shared" ref="P10:P24" si="0">SUM(J10+K10+L10+M10+N10+O10)/6</f>
        <v>99.166666666666671</v>
      </c>
    </row>
    <row r="11" spans="2:17" x14ac:dyDescent="0.3">
      <c r="B11" s="22">
        <f t="shared" ref="B11:B24" si="1">B10+1</f>
        <v>3</v>
      </c>
      <c r="C11" s="35" t="s">
        <v>128</v>
      </c>
      <c r="D11" s="47" t="s">
        <v>156</v>
      </c>
      <c r="E11" s="48" t="s">
        <v>156</v>
      </c>
      <c r="F11" s="48" t="s">
        <v>156</v>
      </c>
      <c r="G11" s="48" t="s">
        <v>156</v>
      </c>
      <c r="H11" s="48" t="s">
        <v>156</v>
      </c>
      <c r="I11" s="49" t="s">
        <v>156</v>
      </c>
      <c r="J11" s="37">
        <v>85</v>
      </c>
      <c r="K11" s="41">
        <v>85</v>
      </c>
      <c r="L11" s="37">
        <v>95</v>
      </c>
      <c r="M11" s="37">
        <v>85</v>
      </c>
      <c r="N11" s="37">
        <v>90</v>
      </c>
      <c r="O11" s="37">
        <v>95</v>
      </c>
      <c r="P11" s="6">
        <f t="shared" si="0"/>
        <v>89.166666666666671</v>
      </c>
    </row>
    <row r="12" spans="2:17" x14ac:dyDescent="0.3">
      <c r="B12" s="22">
        <f t="shared" si="1"/>
        <v>4</v>
      </c>
      <c r="C12" s="35" t="s">
        <v>129</v>
      </c>
      <c r="D12" s="47" t="s">
        <v>157</v>
      </c>
      <c r="E12" s="48" t="s">
        <v>157</v>
      </c>
      <c r="F12" s="48" t="s">
        <v>157</v>
      </c>
      <c r="G12" s="48" t="s">
        <v>157</v>
      </c>
      <c r="H12" s="48" t="s">
        <v>157</v>
      </c>
      <c r="I12" s="49" t="s">
        <v>157</v>
      </c>
      <c r="J12" s="37">
        <v>100</v>
      </c>
      <c r="K12" s="41">
        <v>95</v>
      </c>
      <c r="L12" s="37">
        <v>100</v>
      </c>
      <c r="M12" s="37">
        <v>100</v>
      </c>
      <c r="N12" s="37">
        <v>95</v>
      </c>
      <c r="O12" s="37">
        <v>100</v>
      </c>
      <c r="P12" s="6">
        <f t="shared" si="0"/>
        <v>98.333333333333329</v>
      </c>
    </row>
    <row r="13" spans="2:17" x14ac:dyDescent="0.3">
      <c r="B13" s="22">
        <f t="shared" si="1"/>
        <v>5</v>
      </c>
      <c r="C13" s="35" t="s">
        <v>130</v>
      </c>
      <c r="D13" s="47" t="s">
        <v>143</v>
      </c>
      <c r="E13" s="48" t="s">
        <v>143</v>
      </c>
      <c r="F13" s="48" t="s">
        <v>143</v>
      </c>
      <c r="G13" s="48" t="s">
        <v>143</v>
      </c>
      <c r="H13" s="48" t="s">
        <v>143</v>
      </c>
      <c r="I13" s="49" t="s">
        <v>143</v>
      </c>
      <c r="J13" s="37">
        <v>100</v>
      </c>
      <c r="K13" s="41">
        <v>90</v>
      </c>
      <c r="L13" s="37">
        <v>100</v>
      </c>
      <c r="M13" s="37">
        <v>70</v>
      </c>
      <c r="N13" s="37">
        <v>90</v>
      </c>
      <c r="O13" s="37">
        <v>95</v>
      </c>
      <c r="P13" s="6">
        <f t="shared" si="0"/>
        <v>90.833333333333329</v>
      </c>
    </row>
    <row r="14" spans="2:17" x14ac:dyDescent="0.3">
      <c r="B14" s="22">
        <f t="shared" si="1"/>
        <v>6</v>
      </c>
      <c r="C14" s="35" t="s">
        <v>131</v>
      </c>
      <c r="D14" s="47" t="s">
        <v>144</v>
      </c>
      <c r="E14" s="48" t="s">
        <v>144</v>
      </c>
      <c r="F14" s="48" t="s">
        <v>144</v>
      </c>
      <c r="G14" s="48" t="s">
        <v>144</v>
      </c>
      <c r="H14" s="48" t="s">
        <v>144</v>
      </c>
      <c r="I14" s="49" t="s">
        <v>144</v>
      </c>
      <c r="J14" s="37">
        <v>100</v>
      </c>
      <c r="K14" s="41">
        <v>95</v>
      </c>
      <c r="L14" s="37">
        <v>100</v>
      </c>
      <c r="M14" s="37">
        <v>95</v>
      </c>
      <c r="N14" s="37">
        <v>100</v>
      </c>
      <c r="O14" s="37">
        <v>100</v>
      </c>
      <c r="P14" s="6">
        <f t="shared" si="0"/>
        <v>98.333333333333329</v>
      </c>
    </row>
    <row r="15" spans="2:17" x14ac:dyDescent="0.3">
      <c r="B15" s="22">
        <f t="shared" si="1"/>
        <v>7</v>
      </c>
      <c r="C15" s="35" t="s">
        <v>132</v>
      </c>
      <c r="D15" s="47" t="s">
        <v>145</v>
      </c>
      <c r="E15" s="48" t="s">
        <v>145</v>
      </c>
      <c r="F15" s="48" t="s">
        <v>145</v>
      </c>
      <c r="G15" s="48" t="s">
        <v>145</v>
      </c>
      <c r="H15" s="48" t="s">
        <v>145</v>
      </c>
      <c r="I15" s="49" t="s">
        <v>145</v>
      </c>
      <c r="J15" s="37">
        <v>85</v>
      </c>
      <c r="K15" s="41">
        <v>75</v>
      </c>
      <c r="L15" s="37">
        <v>70</v>
      </c>
      <c r="M15" s="37">
        <v>85</v>
      </c>
      <c r="N15" s="37">
        <v>95</v>
      </c>
      <c r="O15" s="37">
        <v>100</v>
      </c>
      <c r="P15" s="6">
        <f t="shared" si="0"/>
        <v>85</v>
      </c>
    </row>
    <row r="16" spans="2:17" x14ac:dyDescent="0.3">
      <c r="B16" s="22">
        <f t="shared" si="1"/>
        <v>8</v>
      </c>
      <c r="C16" s="35" t="s">
        <v>133</v>
      </c>
      <c r="D16" s="47" t="s">
        <v>146</v>
      </c>
      <c r="E16" s="48" t="s">
        <v>146</v>
      </c>
      <c r="F16" s="48" t="s">
        <v>146</v>
      </c>
      <c r="G16" s="48" t="s">
        <v>146</v>
      </c>
      <c r="H16" s="48" t="s">
        <v>146</v>
      </c>
      <c r="I16" s="49" t="s">
        <v>146</v>
      </c>
      <c r="J16" s="37">
        <v>95</v>
      </c>
      <c r="K16" s="41">
        <v>85</v>
      </c>
      <c r="L16" s="37">
        <v>80</v>
      </c>
      <c r="M16" s="37">
        <v>70</v>
      </c>
      <c r="N16" s="37">
        <v>95</v>
      </c>
      <c r="O16" s="37">
        <v>100</v>
      </c>
      <c r="P16" s="6">
        <f t="shared" si="0"/>
        <v>87.5</v>
      </c>
    </row>
    <row r="17" spans="2:16" x14ac:dyDescent="0.3">
      <c r="B17" s="22">
        <f t="shared" si="1"/>
        <v>9</v>
      </c>
      <c r="C17" s="35" t="s">
        <v>134</v>
      </c>
      <c r="D17" s="47" t="s">
        <v>147</v>
      </c>
      <c r="E17" s="48" t="s">
        <v>147</v>
      </c>
      <c r="F17" s="48" t="s">
        <v>147</v>
      </c>
      <c r="G17" s="48" t="s">
        <v>147</v>
      </c>
      <c r="H17" s="48" t="s">
        <v>147</v>
      </c>
      <c r="I17" s="49" t="s">
        <v>147</v>
      </c>
      <c r="J17" s="37">
        <v>90</v>
      </c>
      <c r="K17" s="41">
        <v>70</v>
      </c>
      <c r="L17" s="37">
        <v>95</v>
      </c>
      <c r="M17" s="37">
        <v>80</v>
      </c>
      <c r="N17" s="37">
        <v>0</v>
      </c>
      <c r="O17" s="37">
        <v>0</v>
      </c>
      <c r="P17" s="6"/>
    </row>
    <row r="18" spans="2:16" x14ac:dyDescent="0.3">
      <c r="B18" s="22">
        <f t="shared" si="1"/>
        <v>10</v>
      </c>
      <c r="C18" s="35" t="s">
        <v>135</v>
      </c>
      <c r="D18" s="47" t="s">
        <v>148</v>
      </c>
      <c r="E18" s="48" t="s">
        <v>148</v>
      </c>
      <c r="F18" s="48" t="s">
        <v>148</v>
      </c>
      <c r="G18" s="48" t="s">
        <v>148</v>
      </c>
      <c r="H18" s="48" t="s">
        <v>148</v>
      </c>
      <c r="I18" s="49" t="s">
        <v>148</v>
      </c>
      <c r="J18" s="37">
        <v>95</v>
      </c>
      <c r="K18" s="41">
        <v>70</v>
      </c>
      <c r="L18" s="37">
        <v>92</v>
      </c>
      <c r="M18" s="37">
        <v>85</v>
      </c>
      <c r="N18" s="37">
        <v>0</v>
      </c>
      <c r="O18" s="37">
        <v>0</v>
      </c>
      <c r="P18" s="6"/>
    </row>
    <row r="19" spans="2:16" x14ac:dyDescent="0.3">
      <c r="B19" s="22">
        <f t="shared" si="1"/>
        <v>11</v>
      </c>
      <c r="C19" s="35" t="s">
        <v>136</v>
      </c>
      <c r="D19" s="47" t="s">
        <v>149</v>
      </c>
      <c r="E19" s="48" t="s">
        <v>149</v>
      </c>
      <c r="F19" s="48" t="s">
        <v>149</v>
      </c>
      <c r="G19" s="48" t="s">
        <v>149</v>
      </c>
      <c r="H19" s="48" t="s">
        <v>149</v>
      </c>
      <c r="I19" s="49" t="s">
        <v>149</v>
      </c>
      <c r="J19" s="37">
        <v>100</v>
      </c>
      <c r="K19" s="41">
        <v>85</v>
      </c>
      <c r="L19" s="37">
        <v>100</v>
      </c>
      <c r="M19" s="37">
        <v>90</v>
      </c>
      <c r="N19" s="37">
        <v>90</v>
      </c>
      <c r="O19" s="37">
        <v>95</v>
      </c>
      <c r="P19" s="6">
        <f t="shared" si="0"/>
        <v>93.333333333333329</v>
      </c>
    </row>
    <row r="20" spans="2:16" x14ac:dyDescent="0.3">
      <c r="B20" s="22">
        <f t="shared" si="1"/>
        <v>12</v>
      </c>
      <c r="C20" s="35" t="s">
        <v>137</v>
      </c>
      <c r="D20" s="47" t="s">
        <v>150</v>
      </c>
      <c r="E20" s="48" t="s">
        <v>150</v>
      </c>
      <c r="F20" s="48" t="s">
        <v>150</v>
      </c>
      <c r="G20" s="48" t="s">
        <v>150</v>
      </c>
      <c r="H20" s="48" t="s">
        <v>150</v>
      </c>
      <c r="I20" s="49" t="s">
        <v>150</v>
      </c>
      <c r="J20" s="37">
        <v>95</v>
      </c>
      <c r="K20" s="41">
        <v>85</v>
      </c>
      <c r="L20" s="37">
        <v>100</v>
      </c>
      <c r="M20" s="37">
        <v>90</v>
      </c>
      <c r="N20" s="37">
        <v>95</v>
      </c>
      <c r="O20" s="37">
        <v>100</v>
      </c>
      <c r="P20" s="6">
        <f t="shared" si="0"/>
        <v>94.166666666666671</v>
      </c>
    </row>
    <row r="21" spans="2:16" x14ac:dyDescent="0.3">
      <c r="B21" s="22">
        <f t="shared" si="1"/>
        <v>13</v>
      </c>
      <c r="C21" s="35" t="s">
        <v>138</v>
      </c>
      <c r="D21" s="47" t="s">
        <v>151</v>
      </c>
      <c r="E21" s="48" t="s">
        <v>151</v>
      </c>
      <c r="F21" s="48" t="s">
        <v>151</v>
      </c>
      <c r="G21" s="48" t="s">
        <v>151</v>
      </c>
      <c r="H21" s="48" t="s">
        <v>151</v>
      </c>
      <c r="I21" s="49" t="s">
        <v>151</v>
      </c>
      <c r="J21" s="37">
        <v>95</v>
      </c>
      <c r="K21" s="41">
        <v>75</v>
      </c>
      <c r="L21" s="37">
        <v>100</v>
      </c>
      <c r="M21" s="37">
        <v>95</v>
      </c>
      <c r="N21" s="37">
        <v>90</v>
      </c>
      <c r="O21" s="37">
        <v>90</v>
      </c>
      <c r="P21" s="6">
        <f t="shared" si="0"/>
        <v>90.833333333333329</v>
      </c>
    </row>
    <row r="22" spans="2:16" x14ac:dyDescent="0.3">
      <c r="B22" s="22">
        <f t="shared" si="1"/>
        <v>14</v>
      </c>
      <c r="C22" s="35" t="s">
        <v>139</v>
      </c>
      <c r="D22" s="47" t="s">
        <v>152</v>
      </c>
      <c r="E22" s="48" t="s">
        <v>152</v>
      </c>
      <c r="F22" s="48" t="s">
        <v>152</v>
      </c>
      <c r="G22" s="48" t="s">
        <v>152</v>
      </c>
      <c r="H22" s="48" t="s">
        <v>152</v>
      </c>
      <c r="I22" s="49" t="s">
        <v>152</v>
      </c>
      <c r="J22" s="37">
        <v>100</v>
      </c>
      <c r="K22" s="41">
        <v>80</v>
      </c>
      <c r="L22" s="37">
        <v>100</v>
      </c>
      <c r="M22" s="37">
        <v>85</v>
      </c>
      <c r="N22" s="37">
        <v>95</v>
      </c>
      <c r="O22" s="37">
        <v>100</v>
      </c>
      <c r="P22" s="6">
        <f t="shared" si="0"/>
        <v>93.333333333333329</v>
      </c>
    </row>
    <row r="23" spans="2:16" x14ac:dyDescent="0.3">
      <c r="B23" s="22">
        <f t="shared" si="1"/>
        <v>15</v>
      </c>
      <c r="C23" s="35" t="s">
        <v>140</v>
      </c>
      <c r="D23" s="47" t="s">
        <v>153</v>
      </c>
      <c r="E23" s="48" t="s">
        <v>153</v>
      </c>
      <c r="F23" s="48" t="s">
        <v>153</v>
      </c>
      <c r="G23" s="48" t="s">
        <v>153</v>
      </c>
      <c r="H23" s="48" t="s">
        <v>153</v>
      </c>
      <c r="I23" s="49" t="s">
        <v>153</v>
      </c>
      <c r="J23" s="37">
        <v>100</v>
      </c>
      <c r="K23" s="41">
        <v>80</v>
      </c>
      <c r="L23" s="37">
        <v>100</v>
      </c>
      <c r="M23" s="37">
        <v>95</v>
      </c>
      <c r="N23" s="37">
        <v>90</v>
      </c>
      <c r="O23" s="37">
        <v>90</v>
      </c>
      <c r="P23" s="6">
        <f t="shared" si="0"/>
        <v>92.5</v>
      </c>
    </row>
    <row r="24" spans="2:16" x14ac:dyDescent="0.3">
      <c r="B24" s="22">
        <f t="shared" si="1"/>
        <v>16</v>
      </c>
      <c r="C24" s="35" t="s">
        <v>141</v>
      </c>
      <c r="D24" s="47" t="s">
        <v>154</v>
      </c>
      <c r="E24" s="48" t="s">
        <v>154</v>
      </c>
      <c r="F24" s="48" t="s">
        <v>154</v>
      </c>
      <c r="G24" s="48" t="s">
        <v>154</v>
      </c>
      <c r="H24" s="48" t="s">
        <v>154</v>
      </c>
      <c r="I24" s="49" t="s">
        <v>154</v>
      </c>
      <c r="J24" s="37">
        <v>95</v>
      </c>
      <c r="K24" s="41">
        <v>100</v>
      </c>
      <c r="L24" s="37">
        <v>97</v>
      </c>
      <c r="M24" s="37">
        <v>95</v>
      </c>
      <c r="N24" s="37">
        <v>95</v>
      </c>
      <c r="O24" s="37">
        <v>100</v>
      </c>
      <c r="P24" s="6">
        <f t="shared" si="0"/>
        <v>97</v>
      </c>
    </row>
    <row r="25" spans="2:16" x14ac:dyDescent="0.3">
      <c r="C25" s="51"/>
      <c r="D25" s="51"/>
      <c r="E25" s="32"/>
      <c r="H25" s="52" t="s">
        <v>16</v>
      </c>
      <c r="I25" s="52"/>
      <c r="J25" s="33">
        <v>16</v>
      </c>
      <c r="K25" s="33">
        <f t="shared" ref="K25:P25" si="2">COUNTIF(K9:K24,"&gt;=70")</f>
        <v>16</v>
      </c>
      <c r="L25" s="33">
        <f t="shared" si="2"/>
        <v>16</v>
      </c>
      <c r="M25" s="33">
        <f t="shared" si="2"/>
        <v>16</v>
      </c>
      <c r="N25" s="33">
        <f t="shared" si="2"/>
        <v>14</v>
      </c>
      <c r="O25" s="33">
        <f t="shared" si="2"/>
        <v>14</v>
      </c>
      <c r="P25" s="16">
        <f t="shared" si="2"/>
        <v>14</v>
      </c>
    </row>
    <row r="26" spans="2:16" x14ac:dyDescent="0.3">
      <c r="C26" s="51"/>
      <c r="D26" s="51"/>
      <c r="E26" s="11"/>
      <c r="H26" s="55" t="s">
        <v>17</v>
      </c>
      <c r="I26" s="55"/>
      <c r="J26" s="34">
        <v>0</v>
      </c>
      <c r="K26" s="34">
        <f t="shared" ref="K26:P26" si="3">COUNTIF(K9:K24,"&lt;70")</f>
        <v>0</v>
      </c>
      <c r="L26" s="34">
        <f t="shared" si="3"/>
        <v>0</v>
      </c>
      <c r="M26" s="34">
        <f t="shared" si="3"/>
        <v>0</v>
      </c>
      <c r="N26" s="34">
        <f t="shared" si="3"/>
        <v>2</v>
      </c>
      <c r="O26" s="34">
        <f t="shared" si="3"/>
        <v>2</v>
      </c>
      <c r="P26" s="34">
        <v>2</v>
      </c>
    </row>
    <row r="27" spans="2:16" x14ac:dyDescent="0.3">
      <c r="C27" s="51"/>
      <c r="D27" s="51"/>
      <c r="E27" s="51"/>
      <c r="H27" s="55" t="s">
        <v>18</v>
      </c>
      <c r="I27" s="55"/>
      <c r="J27" s="34">
        <f t="shared" ref="J27:P27" si="4">COUNT(J9:J24)</f>
        <v>16</v>
      </c>
      <c r="K27" s="34">
        <f t="shared" si="4"/>
        <v>16</v>
      </c>
      <c r="L27" s="34">
        <f t="shared" si="4"/>
        <v>16</v>
      </c>
      <c r="M27" s="34">
        <f t="shared" si="4"/>
        <v>16</v>
      </c>
      <c r="N27" s="34">
        <f t="shared" si="4"/>
        <v>16</v>
      </c>
      <c r="O27" s="34">
        <f t="shared" si="4"/>
        <v>16</v>
      </c>
      <c r="P27" s="34">
        <v>16</v>
      </c>
    </row>
    <row r="28" spans="2:16" x14ac:dyDescent="0.3">
      <c r="C28" s="51"/>
      <c r="D28" s="51"/>
      <c r="E28" s="32"/>
      <c r="F28" s="4"/>
      <c r="H28" s="56" t="s">
        <v>13</v>
      </c>
      <c r="I28" s="56"/>
      <c r="J28" s="14">
        <f>J25/J27</f>
        <v>1</v>
      </c>
      <c r="K28" s="15">
        <f t="shared" ref="K28:P28" si="5">K25/K27</f>
        <v>1</v>
      </c>
      <c r="L28" s="15">
        <f t="shared" si="5"/>
        <v>1</v>
      </c>
      <c r="M28" s="15">
        <f t="shared" si="5"/>
        <v>1</v>
      </c>
      <c r="N28" s="15">
        <f t="shared" si="5"/>
        <v>0.875</v>
      </c>
      <c r="O28" s="15">
        <f t="shared" si="5"/>
        <v>0.875</v>
      </c>
      <c r="P28" s="15">
        <f t="shared" si="5"/>
        <v>0.875</v>
      </c>
    </row>
    <row r="29" spans="2:16" x14ac:dyDescent="0.3">
      <c r="C29" s="51"/>
      <c r="D29" s="51"/>
      <c r="E29" s="32"/>
      <c r="F29" s="4"/>
      <c r="H29" s="56" t="s">
        <v>14</v>
      </c>
      <c r="I29" s="56"/>
      <c r="J29" s="14">
        <f>J26/J27</f>
        <v>0</v>
      </c>
      <c r="K29" s="14">
        <f t="shared" ref="K29:P29" si="6">K26/K27</f>
        <v>0</v>
      </c>
      <c r="L29" s="14">
        <f t="shared" si="6"/>
        <v>0</v>
      </c>
      <c r="M29" s="14">
        <f t="shared" si="6"/>
        <v>0</v>
      </c>
      <c r="N29" s="14">
        <f t="shared" si="6"/>
        <v>0.125</v>
      </c>
      <c r="O29" s="14">
        <f t="shared" si="6"/>
        <v>0.125</v>
      </c>
      <c r="P29" s="15">
        <f t="shared" si="6"/>
        <v>0.125</v>
      </c>
    </row>
    <row r="30" spans="2:16" x14ac:dyDescent="0.3">
      <c r="C30" s="51"/>
      <c r="D30" s="51"/>
      <c r="E30" s="11"/>
      <c r="F30" s="4"/>
    </row>
    <row r="31" spans="2:16" x14ac:dyDescent="0.3">
      <c r="C31" s="32"/>
      <c r="D31" s="32"/>
      <c r="E31" s="11"/>
      <c r="F31" s="4"/>
    </row>
    <row r="32" spans="2:16" x14ac:dyDescent="0.3">
      <c r="J32" s="57"/>
      <c r="K32" s="57"/>
      <c r="L32" s="57"/>
      <c r="M32" s="57"/>
      <c r="N32" s="57"/>
      <c r="O32" s="57"/>
    </row>
    <row r="33" spans="10:15" x14ac:dyDescent="0.3">
      <c r="J33" s="58" t="s">
        <v>15</v>
      </c>
      <c r="K33" s="58"/>
      <c r="L33" s="58"/>
      <c r="M33" s="58"/>
      <c r="N33" s="58"/>
      <c r="O33" s="58"/>
    </row>
  </sheetData>
  <mergeCells count="37">
    <mergeCell ref="B2:O2"/>
    <mergeCell ref="C3:O3"/>
    <mergeCell ref="D4:G4"/>
    <mergeCell ref="J4:K4"/>
    <mergeCell ref="D6:G6"/>
    <mergeCell ref="I6:J6"/>
    <mergeCell ref="K6:O6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20:I20"/>
    <mergeCell ref="D21:I21"/>
    <mergeCell ref="D22:I22"/>
    <mergeCell ref="D23:I23"/>
    <mergeCell ref="D24:I24"/>
    <mergeCell ref="C25:D25"/>
    <mergeCell ref="H25:I25"/>
    <mergeCell ref="C26:D26"/>
    <mergeCell ref="H26:I26"/>
    <mergeCell ref="C27:E27"/>
    <mergeCell ref="H27:I27"/>
    <mergeCell ref="J33:O33"/>
    <mergeCell ref="C28:D28"/>
    <mergeCell ref="H28:I28"/>
    <mergeCell ref="C29:D29"/>
    <mergeCell ref="H29:I29"/>
    <mergeCell ref="C30:D30"/>
    <mergeCell ref="J32:O32"/>
  </mergeCells>
  <hyperlinks>
    <hyperlink ref="C23" r:id="rId1" display="211U0287@alumno.itssat.edu.mx"/>
    <hyperlink ref="C24" r:id="rId2" display="211U0288@alumno.itssat.edu.mx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DISEÑO DE PRODUCTOS TURÍSTICOS </vt:lpstr>
      <vt:lpstr>INNOVACIÓN 605-A</vt:lpstr>
      <vt:lpstr>INNOVACIÓN 605-B</vt:lpstr>
      <vt:lpstr>INNOVACIÓN 605.C</vt:lpstr>
      <vt:lpstr>SIM 605-C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2024-06-07T01:05:34Z</dcterms:modified>
</cp:coreProperties>
</file>