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820" yWindow="1100" windowWidth="23920" windowHeight="143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5" l="1"/>
  <c r="E23" i="24"/>
  <c r="E22" i="24"/>
  <c r="D23" i="24"/>
  <c r="D22" i="24"/>
  <c r="C23" i="24"/>
  <c r="C22" i="24"/>
  <c r="A23" i="24"/>
  <c r="A22" i="24"/>
  <c r="E21" i="24"/>
  <c r="E20" i="24"/>
  <c r="D21" i="24"/>
  <c r="D20" i="24"/>
  <c r="C21" i="24"/>
  <c r="C20" i="24"/>
  <c r="A21" i="24"/>
  <c r="A20" i="24"/>
  <c r="E19" i="24"/>
  <c r="E18" i="24"/>
  <c r="D19" i="24"/>
  <c r="D18" i="24"/>
  <c r="C19" i="24"/>
  <c r="C18" i="24"/>
  <c r="A19" i="24"/>
  <c r="A18" i="24"/>
  <c r="E17" i="24"/>
  <c r="E16" i="24"/>
  <c r="D17" i="24"/>
  <c r="D16" i="24"/>
  <c r="C17" i="24"/>
  <c r="C16" i="24"/>
  <c r="A17" i="24"/>
  <c r="A16" i="24"/>
  <c r="E15" i="24"/>
  <c r="D15" i="24"/>
  <c r="C15" i="24"/>
  <c r="A15" i="24"/>
  <c r="E30" i="23"/>
  <c r="E29" i="23"/>
  <c r="E28" i="23"/>
  <c r="D30" i="23"/>
  <c r="D29" i="23"/>
  <c r="D28" i="23"/>
  <c r="C30" i="23"/>
  <c r="C29" i="23"/>
  <c r="C28" i="23"/>
  <c r="A30" i="23"/>
  <c r="A29" i="23"/>
  <c r="A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E20" i="23"/>
  <c r="E19" i="23"/>
  <c r="E18" i="23"/>
  <c r="D21" i="23"/>
  <c r="D20" i="23"/>
  <c r="D19" i="23"/>
  <c r="D18" i="23"/>
  <c r="C21" i="23"/>
  <c r="C20" i="23"/>
  <c r="C19" i="23"/>
  <c r="C18" i="23"/>
  <c r="A21" i="23"/>
  <c r="A20" i="23"/>
  <c r="A19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4" i="24"/>
  <c r="D14" i="24"/>
  <c r="C14" i="24"/>
  <c r="A14" i="24"/>
  <c r="B10" i="24"/>
  <c r="B37" i="24"/>
  <c r="L8" i="24"/>
  <c r="H8" i="24"/>
  <c r="E8" i="24"/>
  <c r="N31" i="23"/>
  <c r="M31" i="23"/>
  <c r="K31" i="23"/>
  <c r="G31" i="23"/>
  <c r="F31" i="23"/>
  <c r="E14" i="23"/>
  <c r="D14" i="23"/>
  <c r="C14" i="23"/>
  <c r="A14" i="23"/>
  <c r="B40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31" i="23"/>
  <c r="E28" i="22"/>
  <c r="I28" i="10"/>
  <c r="L28" i="10"/>
  <c r="J28" i="25"/>
  <c r="L28" i="25"/>
  <c r="I28" i="24"/>
  <c r="J28" i="24"/>
  <c r="L28" i="24"/>
  <c r="H28" i="24"/>
  <c r="I31" i="23"/>
  <c r="J31" i="23"/>
  <c r="L31" i="23"/>
  <c r="H31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<sst xmlns="http://schemas.openxmlformats.org/spreadsheetml/2006/main" count="226" uniqueCount="51">
  <si>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</si>
  <si>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</si>
  <si>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</si>
  <si>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</si>
  <si>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</si>
  <si>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</si>
  <si>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</si>
  <si>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</si>
  <si>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</si>
  <si>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</si>
  <si>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</si>
  <si>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</si>
  <si>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</si>
  <si>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</si>
  <si>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</si>
  <si>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</si>
  <si>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</si>
  <si>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</si>
  <si>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</si>
  <si>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</si>
  <si>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</si>
  <si>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</si>
  <si>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</si>
  <si>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</si>
  <si>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</si>
  <si>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</si>
  <si>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</si>
  <si>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</si>
  <si>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</si>
  <si>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</si>
  <si>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</si>
  <si>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</si>
  <si>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</si>
  <si>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</si>
  <si>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</si>
  <si>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</si>
  <si>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</si>
  <si>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</si>
  <si>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602-A</t>
  </si>
  <si>
    <t>602-B</t>
  </si>
  <si>
    <t>401-A</t>
  </si>
  <si>
    <t>401-B</t>
  </si>
  <si>
    <t>401-C</t>
  </si>
  <si>
    <t>IIND</t>
  </si>
  <si>
    <t>FEBRERO-JUNIO 2024.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</si>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</sst>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5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4" zoomScale="125" zoomScaleNormal="125" zoomScaleSheetLayoutView="100" zoomScalePageLayoutView="12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44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29</v>
      </c>
      <c r="F14" s="9"/>
      <c r="G14" s="9"/>
      <c r="H14" s="10"/>
      <c r="I14" s="9">
        <f t="shared" ref="I14:I19" si="0">(E14-SUM(F14:G14))-K14</f>
        <v>29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37</v>
      </c>
      <c r="B15" s="9" t="s">
        <v>36</v>
      </c>
      <c r="C15" s="9" t="s">
        <v>39</v>
      </c>
      <c r="D15" s="9" t="s">
        <v>30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40</v>
      </c>
      <c r="D16" s="9" t="s">
        <v>43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41</v>
      </c>
      <c r="D17" s="9" t="s">
        <v>43</v>
      </c>
      <c r="E17" s="9"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42</v>
      </c>
      <c r="D18" s="9" t="s">
        <v>43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/>
      <c r="I28" s="17">
        <f t="shared" si="2"/>
        <v>109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D10" zoomScale="150" zoomScaleNormal="150" zoomScaleSheetLayoutView="100" zoomScalePageLayoutView="150" workbookViewId="0">
      <selection activeCell="I25" sqref="I2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36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ht="24">
      <c r="A15" s="9" t="str">
        <f>'1'!A15</f>
        <v>ADMINISTRACIÓN Y TÉCNICAS DE MANTENIMIENTO</v>
      </c>
      <c r="B15" s="9" t="s">
        <v>36</v>
      </c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>
      <c r="A16" s="9" t="str">
        <f>'1'!A16</f>
        <v>PROCESOS DE FABRICACIÓN</v>
      </c>
      <c r="B16" s="9" t="s">
        <v>36</v>
      </c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/>
      <c r="N16" s="15"/>
    </row>
    <row r="17" spans="1:14" s="11" customFormat="1">
      <c r="A17" s="9" t="str">
        <f>'1'!A17</f>
        <v>PROCESOS DE FABRICACIÓN</v>
      </c>
      <c r="B17" s="9" t="s">
        <v>36</v>
      </c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>
      <c r="A18" s="9" t="str">
        <f>'1'!A18</f>
        <v>PROCESOS DE FABRICACIÓN</v>
      </c>
      <c r="B18" s="9" t="s">
        <v>36</v>
      </c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0"/>
  <sheetViews>
    <sheetView topLeftCell="B7" zoomScale="150" zoomScaleNormal="150" zoomScaleSheetLayoutView="100" zoomScalePageLayoutView="150" workbookViewId="0">
      <selection activeCell="N31" sqref="N3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21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90</v>
      </c>
      <c r="N14" s="15">
        <v>0.59</v>
      </c>
    </row>
    <row r="15" spans="1:14" s="11" customFormat="1" ht="22" customHeight="1">
      <c r="A15" s="9" t="str">
        <f>'1'!A14</f>
        <v>ADMINISTRACIÓN Y TÉCNICAS DE MANTENIMIENTO</v>
      </c>
      <c r="B15" s="9" t="s">
        <v>45</v>
      </c>
      <c r="C15" s="9" t="str">
        <f>'1'!C14</f>
        <v>602-A</v>
      </c>
      <c r="D15" s="9" t="str">
        <f>'1'!D14</f>
        <v>IEME</v>
      </c>
      <c r="E15" s="9">
        <f>'1'!E14</f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0.48</v>
      </c>
    </row>
    <row r="16" spans="1:14" s="11" customFormat="1" ht="26" customHeight="1">
      <c r="A16" s="9" t="str">
        <f>'1'!A14</f>
        <v>ADMINISTRACIÓN Y TÉCNICAS DE MANTENIMIENTO</v>
      </c>
      <c r="B16" s="9" t="s">
        <v>46</v>
      </c>
      <c r="C16" s="9" t="str">
        <f>'1'!C14</f>
        <v>602-A</v>
      </c>
      <c r="D16" s="9" t="str">
        <f>'1'!D14</f>
        <v>IEME</v>
      </c>
      <c r="E16" s="9">
        <f>'1'!E14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79</v>
      </c>
      <c r="N16" s="15">
        <v>0.38</v>
      </c>
    </row>
    <row r="17" spans="1:14" s="11" customFormat="1" ht="26" customHeight="1">
      <c r="A17" s="9" t="str">
        <f>'1'!A14</f>
        <v>ADMINISTRACIÓN Y TÉCNICAS DE MANTENIMIENTO</v>
      </c>
      <c r="B17" s="9" t="s">
        <v>47</v>
      </c>
      <c r="C17" s="9" t="str">
        <f>'1'!C14</f>
        <v>602-A</v>
      </c>
      <c r="D17" s="9" t="str">
        <f>'1'!D14</f>
        <v>IEME</v>
      </c>
      <c r="E17" s="9">
        <f>'1'!E14</f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79</v>
      </c>
      <c r="N17" s="15">
        <v>0.38</v>
      </c>
    </row>
    <row r="18" spans="1:14" s="11" customFormat="1" ht="24">
      <c r="A18" s="9" t="str">
        <f>'1'!A15</f>
        <v>ADMINISTRACIÓN Y TÉCNICAS DE MANTENIMIENTO</v>
      </c>
      <c r="B18" s="9" t="s">
        <v>45</v>
      </c>
      <c r="C18" s="9" t="str">
        <f>'1'!C15</f>
        <v>602-B</v>
      </c>
      <c r="D18" s="9" t="str">
        <f>'1'!D15</f>
        <v>IEME</v>
      </c>
      <c r="E18" s="9">
        <f>'1'!E15</f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0.45</v>
      </c>
    </row>
    <row r="19" spans="1:14" s="11" customFormat="1" ht="24">
      <c r="A19" s="9" t="str">
        <f>'1'!A15</f>
        <v>ADMINISTRACIÓN Y TÉCNICAS DE MANTENIMIENTO</v>
      </c>
      <c r="B19" s="9" t="s">
        <v>45</v>
      </c>
      <c r="C19" s="9" t="str">
        <f>'1'!C15</f>
        <v>602-B</v>
      </c>
      <c r="D19" s="9" t="str">
        <f>'1'!D15</f>
        <v>IEME</v>
      </c>
      <c r="E19" s="9">
        <f>'1'!E15</f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83</v>
      </c>
      <c r="N19" s="15">
        <v>0.47</v>
      </c>
    </row>
    <row r="20" spans="1:14" s="11" customFormat="1" ht="24">
      <c r="A20" s="9" t="str">
        <f>'1'!A15</f>
        <v>ADMINISTRACIÓN Y TÉCNICAS DE MANTENIMIENTO</v>
      </c>
      <c r="B20" s="9" t="s">
        <v>46</v>
      </c>
      <c r="C20" s="9" t="str">
        <f>'1'!C15</f>
        <v>602-B</v>
      </c>
      <c r="D20" s="9" t="str">
        <f>'1'!D15</f>
        <v>IEME</v>
      </c>
      <c r="E20" s="9">
        <f>'1'!E15</f>
        <v>17</v>
      </c>
      <c r="F20" s="9">
        <v>17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84</v>
      </c>
      <c r="N20" s="15">
        <v>0.53</v>
      </c>
    </row>
    <row r="21" spans="1:14" s="11" customFormat="1" ht="24">
      <c r="A21" s="9" t="str">
        <f>'1'!A15</f>
        <v>ADMINISTRACIÓN Y TÉCNICAS DE MANTENIMIENTO</v>
      </c>
      <c r="B21" s="9" t="s">
        <v>47</v>
      </c>
      <c r="C21" s="9" t="str">
        <f>'1'!C15</f>
        <v>602-B</v>
      </c>
      <c r="D21" s="9" t="str">
        <f>'1'!D15</f>
        <v>IEME</v>
      </c>
      <c r="E21" s="9">
        <f>'1'!E15</f>
        <v>17</v>
      </c>
      <c r="F21" s="9">
        <v>17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83</v>
      </c>
      <c r="N21" s="15">
        <v>0.53</v>
      </c>
    </row>
    <row r="22" spans="1:14" s="11" customFormat="1">
      <c r="A22" s="9" t="str">
        <f>'1'!A16</f>
        <v>PROCESOS DE FABRICACIÓN</v>
      </c>
      <c r="B22" s="9" t="s">
        <v>21</v>
      </c>
      <c r="C22" s="9" t="str">
        <f>'1'!C16</f>
        <v>401-A</v>
      </c>
      <c r="D22" s="9" t="str">
        <f>'1'!D16</f>
        <v>IIND</v>
      </c>
      <c r="E22" s="9">
        <f>'1'!E16</f>
        <v>29</v>
      </c>
      <c r="F22" s="9">
        <v>29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82</v>
      </c>
      <c r="N22" s="15">
        <v>0.48</v>
      </c>
    </row>
    <row r="23" spans="1:14" s="11" customFormat="1">
      <c r="A23" s="9" t="str">
        <f>'1'!A16</f>
        <v>PROCESOS DE FABRICACIÓN</v>
      </c>
      <c r="B23" s="9" t="s">
        <v>45</v>
      </c>
      <c r="C23" s="9" t="str">
        <f>'1'!C16</f>
        <v>401-A</v>
      </c>
      <c r="D23" s="9" t="str">
        <f>'1'!D16</f>
        <v>IIND</v>
      </c>
      <c r="E23" s="9">
        <f>'1'!E16</f>
        <v>29</v>
      </c>
      <c r="F23" s="9">
        <v>29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78</v>
      </c>
      <c r="N23" s="15">
        <v>0.38</v>
      </c>
    </row>
    <row r="24" spans="1:14" s="11" customFormat="1">
      <c r="A24" s="9" t="str">
        <f>'1'!A16</f>
        <v>PROCESOS DE FABRICACIÓN</v>
      </c>
      <c r="B24" s="9" t="s">
        <v>46</v>
      </c>
      <c r="C24" s="9" t="str">
        <f>'1'!C16</f>
        <v>401-A</v>
      </c>
      <c r="D24" s="9" t="str">
        <f>'1'!D16</f>
        <v>IIND</v>
      </c>
      <c r="E24" s="9">
        <f>'1'!E16</f>
        <v>29</v>
      </c>
      <c r="F24" s="9">
        <v>29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86</v>
      </c>
      <c r="N24" s="15">
        <v>0.59</v>
      </c>
    </row>
    <row r="25" spans="1:14" s="11" customFormat="1">
      <c r="A25" s="9" t="str">
        <f>'1'!A17</f>
        <v>PROCESOS DE FABRICACIÓN</v>
      </c>
      <c r="B25" s="9" t="s">
        <v>21</v>
      </c>
      <c r="C25" s="9" t="str">
        <f>'1'!C17</f>
        <v>401-B</v>
      </c>
      <c r="D25" s="9" t="str">
        <f>'1'!D17</f>
        <v>IIND</v>
      </c>
      <c r="E25" s="9">
        <f>'1'!E17</f>
        <v>16</v>
      </c>
      <c r="F25" s="9">
        <v>16</v>
      </c>
      <c r="G25" s="9"/>
      <c r="H25" s="10"/>
      <c r="I25" s="9">
        <v>0</v>
      </c>
      <c r="J25" s="10"/>
      <c r="K25" s="9">
        <v>0</v>
      </c>
      <c r="L25" s="10">
        <v>0</v>
      </c>
      <c r="M25" s="9">
        <v>83</v>
      </c>
      <c r="N25" s="15">
        <v>0.44</v>
      </c>
    </row>
    <row r="26" spans="1:14" s="11" customFormat="1">
      <c r="A26" s="9" t="str">
        <f>'1'!A17</f>
        <v>PROCESOS DE FABRICACIÓN</v>
      </c>
      <c r="B26" s="9" t="s">
        <v>45</v>
      </c>
      <c r="C26" s="9" t="str">
        <f>'1'!C17</f>
        <v>401-B</v>
      </c>
      <c r="D26" s="9" t="str">
        <f>'1'!D17</f>
        <v>IIND</v>
      </c>
      <c r="E26" s="9">
        <f>'1'!E17</f>
        <v>16</v>
      </c>
      <c r="F26" s="9">
        <v>16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84</v>
      </c>
      <c r="N26" s="15">
        <v>0.56000000000000005</v>
      </c>
    </row>
    <row r="27" spans="1:14" s="11" customFormat="1">
      <c r="A27" s="9" t="str">
        <f>'1'!A17</f>
        <v>PROCESOS DE FABRICACIÓN</v>
      </c>
      <c r="B27" s="9" t="s">
        <v>46</v>
      </c>
      <c r="C27" s="9" t="str">
        <f>'1'!C17</f>
        <v>401-B</v>
      </c>
      <c r="D27" s="9" t="str">
        <f>'1'!D17</f>
        <v>IIND</v>
      </c>
      <c r="E27" s="9">
        <f>'1'!E17</f>
        <v>16</v>
      </c>
      <c r="F27" s="9">
        <v>16</v>
      </c>
      <c r="G27" s="9"/>
      <c r="H27" s="10"/>
      <c r="I27" s="9">
        <v>0</v>
      </c>
      <c r="J27" s="10"/>
      <c r="K27" s="9">
        <v>0</v>
      </c>
      <c r="L27" s="10">
        <v>0</v>
      </c>
      <c r="M27" s="9">
        <v>88</v>
      </c>
      <c r="N27" s="15">
        <v>0.69</v>
      </c>
    </row>
    <row r="28" spans="1:14" s="11" customFormat="1">
      <c r="A28" s="9" t="str">
        <f>'1'!A18</f>
        <v>PROCESOS DE FABRICACIÓN</v>
      </c>
      <c r="B28" s="9" t="s">
        <v>21</v>
      </c>
      <c r="C28" s="9" t="str">
        <f>'1'!C18</f>
        <v>401-C</v>
      </c>
      <c r="D28" s="9" t="str">
        <f>'1'!D18</f>
        <v>IIND</v>
      </c>
      <c r="E28" s="9">
        <f>'1'!E18</f>
        <v>18</v>
      </c>
      <c r="F28" s="9">
        <v>18</v>
      </c>
      <c r="G28" s="9"/>
      <c r="H28" s="10"/>
      <c r="I28" s="9">
        <v>0</v>
      </c>
      <c r="J28" s="10"/>
      <c r="K28" s="9">
        <v>0</v>
      </c>
      <c r="L28" s="10">
        <v>0</v>
      </c>
      <c r="M28" s="9">
        <v>90</v>
      </c>
      <c r="N28" s="15">
        <v>0.5</v>
      </c>
    </row>
    <row r="29" spans="1:14" s="11" customFormat="1">
      <c r="A29" s="9" t="str">
        <f>'1'!A18</f>
        <v>PROCESOS DE FABRICACIÓN</v>
      </c>
      <c r="B29" s="9" t="s">
        <v>45</v>
      </c>
      <c r="C29" s="9" t="str">
        <f>'1'!C18</f>
        <v>401-C</v>
      </c>
      <c r="D29" s="9" t="str">
        <f>'1'!D18</f>
        <v>IIND</v>
      </c>
      <c r="E29" s="9">
        <f>'1'!E18</f>
        <v>18</v>
      </c>
      <c r="F29" s="9">
        <v>18</v>
      </c>
      <c r="G29" s="9"/>
      <c r="H29" s="10"/>
      <c r="I29" s="9">
        <v>0</v>
      </c>
      <c r="J29" s="10"/>
      <c r="K29" s="9">
        <v>0</v>
      </c>
      <c r="L29" s="10">
        <v>0</v>
      </c>
      <c r="M29" s="9">
        <v>85</v>
      </c>
      <c r="N29" s="15">
        <v>0.5</v>
      </c>
    </row>
    <row r="30" spans="1:14" s="11" customFormat="1" ht="16.5" customHeight="1">
      <c r="A30" s="9" t="str">
        <f>'1'!A18</f>
        <v>PROCESOS DE FABRICACIÓN</v>
      </c>
      <c r="B30" s="9" t="s">
        <v>46</v>
      </c>
      <c r="C30" s="9" t="str">
        <f>'1'!C18</f>
        <v>401-C</v>
      </c>
      <c r="D30" s="9" t="str">
        <f>'1'!D18</f>
        <v>IIND</v>
      </c>
      <c r="E30" s="9">
        <f>'1'!E18</f>
        <v>18</v>
      </c>
      <c r="F30" s="9">
        <v>18</v>
      </c>
      <c r="G30" s="9"/>
      <c r="H30" s="10"/>
      <c r="I30" s="9">
        <v>0</v>
      </c>
      <c r="J30" s="10"/>
      <c r="K30" s="9">
        <v>0</v>
      </c>
      <c r="L30" s="10">
        <v>0</v>
      </c>
      <c r="M30" s="9">
        <v>86</v>
      </c>
      <c r="N30" s="15">
        <v>0.5</v>
      </c>
    </row>
    <row r="31" spans="1:14" ht="13" thickBot="1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373</v>
      </c>
      <c r="F31" s="17">
        <f>SUM(F14:F30)</f>
        <v>373</v>
      </c>
      <c r="G31" s="17">
        <f>SUM(G14:G30)</f>
        <v>0</v>
      </c>
      <c r="H31" s="18">
        <f>SUM(F31:G31)/E31</f>
        <v>1</v>
      </c>
      <c r="I31" s="17">
        <f t="shared" ref="I31" si="0">(E31-SUM(F31:G31))-K31</f>
        <v>0</v>
      </c>
      <c r="J31" s="18">
        <f t="shared" ref="J31" si="1">I31/E31</f>
        <v>0</v>
      </c>
      <c r="K31" s="17">
        <f>SUM(K14:K30)</f>
        <v>0</v>
      </c>
      <c r="L31" s="18">
        <f t="shared" ref="L31" si="2">K31/E31</f>
        <v>0</v>
      </c>
      <c r="M31" s="17">
        <f>AVERAGE(M14:M30)</f>
        <v>83.882352941176464</v>
      </c>
      <c r="N31" s="19">
        <f>AVERAGE(N14:N30)</f>
        <v>0.49705882352941183</v>
      </c>
    </row>
    <row r="33" spans="1:14" ht="120" customHeight="1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>
      <c r="A35" s="12"/>
    </row>
    <row r="36" spans="1:14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>
      <c r="B37" s="28"/>
      <c r="C37" s="28"/>
      <c r="D37" s="28"/>
      <c r="G37" s="29"/>
      <c r="H37" s="29"/>
      <c r="I37" s="29"/>
      <c r="J37" s="29"/>
    </row>
    <row r="38" spans="1:14" hidden="1">
      <c r="A38" s="22" t="e">
        <v>#REF!</v>
      </c>
      <c r="B38" s="22"/>
      <c r="C38" s="6"/>
      <c r="E38" s="22"/>
      <c r="F38" s="22"/>
      <c r="G38" s="22"/>
      <c r="H38" s="22"/>
    </row>
    <row r="39" spans="1:14" hidden="1"/>
    <row r="40" spans="1:14" ht="45" customHeight="1">
      <c r="B40" s="23" t="str">
        <f>B10</f>
        <v>JUAN CARLOS CÁRDENAS TUFIÑO</v>
      </c>
      <c r="C40" s="23"/>
      <c r="D40" s="23"/>
      <c r="E40" s="13"/>
      <c r="F40" s="13"/>
      <c r="G40" s="23" t="s">
        <v>34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8" zoomScale="125" zoomScaleNormal="125" zoomScaleSheetLayoutView="100" zoomScalePageLayoutView="125" workbookViewId="0">
      <selection activeCell="N27" sqref="N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48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87</v>
      </c>
      <c r="N14" s="15">
        <v>0.59</v>
      </c>
    </row>
    <row r="15" spans="1:14" s="11" customFormat="1" ht="24">
      <c r="A15" s="9" t="str">
        <f>'1'!A14</f>
        <v>ADMINISTRACIÓN Y TÉCNICAS DE MANTENIMIENTO</v>
      </c>
      <c r="B15" s="9" t="s">
        <v>49</v>
      </c>
      <c r="C15" s="9" t="str">
        <f>'1'!C14</f>
        <v>602-A</v>
      </c>
      <c r="D15" s="9" t="str">
        <f>'1'!D15</f>
        <v>IEME</v>
      </c>
      <c r="E15" s="9">
        <f>'1'!E14</f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83</v>
      </c>
      <c r="N15" s="15">
        <v>0.52</v>
      </c>
    </row>
    <row r="16" spans="1:14" s="11" customFormat="1" ht="24">
      <c r="A16" s="9" t="str">
        <f>'1'!A15</f>
        <v>ADMINISTRACIÓN Y TÉCNICAS DE MANTENIMIENTO</v>
      </c>
      <c r="B16" s="9" t="s">
        <v>49</v>
      </c>
      <c r="C16" s="9" t="str">
        <f>'1'!C15</f>
        <v>602-B</v>
      </c>
      <c r="D16" s="9" t="str">
        <f>'1'!D15</f>
        <v>IEME</v>
      </c>
      <c r="E16" s="9">
        <f>'1'!E15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88</v>
      </c>
      <c r="N16" s="15">
        <v>0.53</v>
      </c>
    </row>
    <row r="17" spans="1:14" s="11" customFormat="1" ht="24">
      <c r="A17" s="9" t="str">
        <f>'1'!A15</f>
        <v>ADMINISTRACIÓN Y TÉCNICAS DE MANTENIMIENTO</v>
      </c>
      <c r="B17" s="9" t="s">
        <v>49</v>
      </c>
      <c r="C17" s="9" t="str">
        <f>'1'!C15</f>
        <v>602-B</v>
      </c>
      <c r="D17" s="9" t="str">
        <f>'1'!D15</f>
        <v>IEME</v>
      </c>
      <c r="E17" s="9">
        <f>'1'!E15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0.47</v>
      </c>
    </row>
    <row r="18" spans="1:14" s="11" customFormat="1">
      <c r="A18" s="9" t="str">
        <f>'1'!A16</f>
        <v>PROCESOS DE FABRICACIÓN</v>
      </c>
      <c r="B18" s="9" t="s">
        <v>47</v>
      </c>
      <c r="C18" s="9" t="str">
        <f>'1'!C16</f>
        <v>401-A</v>
      </c>
      <c r="D18" s="9" t="str">
        <f>'1'!D16</f>
        <v>IIND</v>
      </c>
      <c r="E18" s="9">
        <f>'1'!E16</f>
        <v>29</v>
      </c>
      <c r="F18" s="9">
        <v>29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74</v>
      </c>
      <c r="N18" s="15">
        <v>0.28000000000000003</v>
      </c>
    </row>
    <row r="19" spans="1:14" s="11" customFormat="1">
      <c r="A19" s="9" t="str">
        <f>'1'!A16</f>
        <v>PROCESOS DE FABRICACIÓN</v>
      </c>
      <c r="B19" s="9" t="s">
        <v>48</v>
      </c>
      <c r="C19" s="9" t="str">
        <f>'1'!C16</f>
        <v>401-A</v>
      </c>
      <c r="D19" s="9" t="str">
        <f>'1'!D16</f>
        <v>IIND</v>
      </c>
      <c r="E19" s="9">
        <f>'1'!E16</f>
        <v>29</v>
      </c>
      <c r="F19" s="9">
        <v>29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78</v>
      </c>
      <c r="N19" s="15">
        <v>0.38</v>
      </c>
    </row>
    <row r="20" spans="1:14" s="11" customFormat="1">
      <c r="A20" s="9" t="str">
        <f>'1'!A17</f>
        <v>PROCESOS DE FABRICACIÓN</v>
      </c>
      <c r="B20" s="9" t="s">
        <v>47</v>
      </c>
      <c r="C20" s="9" t="str">
        <f>'1'!C17</f>
        <v>401-B</v>
      </c>
      <c r="D20" s="9" t="str">
        <f>'1'!D17</f>
        <v>IIND</v>
      </c>
      <c r="E20" s="9">
        <f>'1'!E17</f>
        <v>16</v>
      </c>
      <c r="F20" s="9">
        <v>16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83</v>
      </c>
      <c r="N20" s="15">
        <v>0.44</v>
      </c>
    </row>
    <row r="21" spans="1:14" s="11" customFormat="1">
      <c r="A21" s="9" t="str">
        <f>'1'!A17</f>
        <v>PROCESOS DE FABRICACIÓN</v>
      </c>
      <c r="B21" s="9" t="s">
        <v>48</v>
      </c>
      <c r="C21" s="9" t="str">
        <f>'1'!C17</f>
        <v>401-B</v>
      </c>
      <c r="D21" s="9" t="str">
        <f>'1'!D17</f>
        <v>IIND</v>
      </c>
      <c r="E21" s="9">
        <f>'1'!E17</f>
        <v>16</v>
      </c>
      <c r="F21" s="9">
        <v>16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90</v>
      </c>
      <c r="N21" s="15">
        <v>0.38</v>
      </c>
    </row>
    <row r="22" spans="1:14" s="11" customFormat="1">
      <c r="A22" s="9" t="str">
        <f>'1'!A18</f>
        <v>PROCESOS DE FABRICACIÓN</v>
      </c>
      <c r="B22" s="9" t="s">
        <v>47</v>
      </c>
      <c r="C22" s="9" t="str">
        <f>'1'!C18</f>
        <v>401-C</v>
      </c>
      <c r="D22" s="9" t="str">
        <f>'1'!D18</f>
        <v>IIND</v>
      </c>
      <c r="E22" s="9">
        <f>'1'!E18</f>
        <v>18</v>
      </c>
      <c r="F22" s="9">
        <v>18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75</v>
      </c>
      <c r="N22" s="15">
        <v>0.5</v>
      </c>
    </row>
    <row r="23" spans="1:14" s="11" customFormat="1">
      <c r="A23" s="9" t="str">
        <f>'1'!A18</f>
        <v>PROCESOS DE FABRICACIÓN</v>
      </c>
      <c r="B23" s="9" t="s">
        <v>48</v>
      </c>
      <c r="C23" s="9" t="str">
        <f>'1'!C18</f>
        <v>401-C</v>
      </c>
      <c r="D23" s="9" t="str">
        <f>'1'!D18</f>
        <v>IIND</v>
      </c>
      <c r="E23" s="9">
        <f>'1'!E18</f>
        <v>18</v>
      </c>
      <c r="F23" s="9">
        <v>18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71</v>
      </c>
      <c r="N23" s="15">
        <v>0.11</v>
      </c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218</v>
      </c>
      <c r="F28" s="17">
        <f>SUM(F14:F27)</f>
        <v>218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81.5</v>
      </c>
      <c r="N28" s="19">
        <f>AVERAGE(N14:N27)</f>
        <v>0.42000000000000004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5" zoomScale="200" zoomScaleNormal="200" zoomScaleSheetLayoutView="100" zoomScalePageLayoutView="200" workbookViewId="0">
      <selection activeCell="A30" sqref="A30:N3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 t="s">
        <v>50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14</v>
      </c>
      <c r="G14" s="9">
        <v>15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82</v>
      </c>
      <c r="N14" s="15">
        <v>0.45</v>
      </c>
    </row>
    <row r="15" spans="1:14" s="11" customFormat="1" ht="26.5" customHeight="1">
      <c r="A15" s="9" t="str">
        <f>'1'!A15</f>
        <v>ADMINISTRACIÓN Y TÉCNICAS DE MANTENIMIENTO</v>
      </c>
      <c r="B15" s="9" t="s">
        <v>50</v>
      </c>
      <c r="C15" s="9" t="str">
        <f>'1'!C15</f>
        <v>602-B</v>
      </c>
      <c r="D15" s="9" t="str">
        <f>'1'!D15</f>
        <v>IEME</v>
      </c>
      <c r="E15" s="9">
        <f>'1'!E15</f>
        <v>17</v>
      </c>
      <c r="F15" s="9">
        <v>13</v>
      </c>
      <c r="G15" s="9">
        <v>4</v>
      </c>
      <c r="H15" s="10">
        <v>0.82</v>
      </c>
      <c r="I15" s="9">
        <v>3</v>
      </c>
      <c r="J15" s="10">
        <v>0.18</v>
      </c>
      <c r="K15" s="9">
        <v>0</v>
      </c>
      <c r="L15" s="10">
        <v>0</v>
      </c>
      <c r="M15" s="9">
        <v>77</v>
      </c>
      <c r="N15" s="15">
        <v>0.76</v>
      </c>
    </row>
    <row r="16" spans="1:14" s="11" customFormat="1" ht="26.5" customHeight="1">
      <c r="A16" s="9" t="str">
        <f>'1'!A16</f>
        <v>PROCESOS DE FABRICACIÓN</v>
      </c>
      <c r="B16" s="9" t="s">
        <v>50</v>
      </c>
      <c r="C16" s="9" t="str">
        <f>'1'!C16</f>
        <v>401-A</v>
      </c>
      <c r="D16" s="9" t="str">
        <f>'1'!D16</f>
        <v>IIND</v>
      </c>
      <c r="E16" s="9">
        <f>'1'!E16</f>
        <v>29</v>
      </c>
      <c r="F16" s="9">
        <v>19</v>
      </c>
      <c r="G16" s="9">
        <v>10</v>
      </c>
      <c r="H16" s="10">
        <v>0.69</v>
      </c>
      <c r="I16" s="9">
        <v>9</v>
      </c>
      <c r="J16" s="10">
        <v>0.31</v>
      </c>
      <c r="K16" s="9">
        <v>0</v>
      </c>
      <c r="L16" s="10">
        <v>0</v>
      </c>
      <c r="M16" s="9">
        <v>68</v>
      </c>
      <c r="N16" s="15">
        <v>0.69</v>
      </c>
    </row>
    <row r="17" spans="1:14" s="11" customFormat="1" ht="26.5" customHeight="1">
      <c r="A17" s="9" t="str">
        <f>'1'!A17</f>
        <v>PROCESOS DE FABRICACIÓN</v>
      </c>
      <c r="B17" s="9" t="s">
        <v>50</v>
      </c>
      <c r="C17" s="9" t="str">
        <f>'1'!C17</f>
        <v>401-B</v>
      </c>
      <c r="D17" s="9" t="str">
        <f>'1'!D17</f>
        <v>IIND</v>
      </c>
      <c r="E17" s="9">
        <f>'1'!E17</f>
        <v>16</v>
      </c>
      <c r="F17" s="9">
        <v>14</v>
      </c>
      <c r="G17" s="9">
        <v>2</v>
      </c>
      <c r="H17" s="10">
        <v>0.88</v>
      </c>
      <c r="I17" s="9">
        <v>2</v>
      </c>
      <c r="J17" s="10">
        <v>0.12</v>
      </c>
      <c r="K17" s="9">
        <v>0</v>
      </c>
      <c r="L17" s="10">
        <v>0</v>
      </c>
      <c r="M17" s="9">
        <v>79</v>
      </c>
      <c r="N17" s="15">
        <v>0.75</v>
      </c>
    </row>
    <row r="18" spans="1:14" s="11" customFormat="1" ht="26.5" customHeight="1">
      <c r="A18" s="9" t="str">
        <f>'1'!A18</f>
        <v>PROCESOS DE FABRICACIÓN</v>
      </c>
      <c r="B18" s="9" t="s">
        <v>50</v>
      </c>
      <c r="C18" s="9" t="str">
        <f>'1'!C18</f>
        <v>401-C</v>
      </c>
      <c r="D18" s="9" t="str">
        <f>'1'!D18</f>
        <v>IIND</v>
      </c>
      <c r="E18" s="9">
        <f>'1'!E18</f>
        <v>18</v>
      </c>
      <c r="F18" s="9">
        <v>13</v>
      </c>
      <c r="G18" s="9">
        <v>5</v>
      </c>
      <c r="H18" s="10">
        <v>0.83</v>
      </c>
      <c r="I18" s="9">
        <v>3</v>
      </c>
      <c r="J18" s="10">
        <v>0.17</v>
      </c>
      <c r="K18" s="9">
        <v>0</v>
      </c>
      <c r="L18" s="10">
        <v>0</v>
      </c>
      <c r="M18" s="9">
        <v>76</v>
      </c>
      <c r="N18" s="15">
        <v>0.72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73</v>
      </c>
      <c r="G28" s="17">
        <f>SUM(G14:G27)</f>
        <v>36</v>
      </c>
      <c r="H28" s="18">
        <v>0.84399999999999997</v>
      </c>
      <c r="I28" s="17">
        <f>SUM(I14:I27)</f>
        <v>17</v>
      </c>
      <c r="J28" s="18">
        <f t="shared" ref="H28:J28" si="0">I28/E28</f>
        <v>0.15596330275229359</v>
      </c>
      <c r="K28" s="17">
        <f>SUM(K14:K27)</f>
        <v>0</v>
      </c>
      <c r="L28" s="18">
        <f t="shared" ref="L28" si="1">K28/E28</f>
        <v>0</v>
      </c>
      <c r="M28" s="21">
        <f>AVERAGE(M14:M27)</f>
        <v>76.400000000000006</v>
      </c>
      <c r="N28" s="19">
        <f>AVERAGE(N14:N27)</f>
        <v>0.67400000000000004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2024-06-11T23:45:20Z</dcterms:modified>
</cp:coreProperties>
</file>