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ITSSAT\Febrero-Junio 2024\Reportes\"/>
    </mc:Choice>
  </mc:AlternateContent>
  <bookViews>
    <workbookView xWindow="-108" yWindow="-108" windowWidth="23256" windowHeight="12576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J17" i="25"/>
  <c r="D17" i="25"/>
  <c r="C17" i="25"/>
  <c r="A17" i="25"/>
  <c r="J16" i="25"/>
  <c r="D16" i="25"/>
  <c r="C16" i="25"/>
  <c r="A16" i="25"/>
  <c r="J15" i="25"/>
  <c r="D15" i="25"/>
  <c r="C15" i="25"/>
  <c r="A15" i="25"/>
  <c r="J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<sst xmlns="http://schemas.openxmlformats.org/spreadsheetml/2006/main" count="213" uniqueCount="47">
  <si>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</si>
  <si>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</si>
  <si>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</si>
  <si>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</si>
  <si>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</si>
  <si>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</si>
  <si>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</si>
  <si>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</si>
  <si>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</si>
  <si>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</si>
  <si>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</si>
  <si>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</si>
  <si>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</si>
  <si>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</si>
  <si>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</si>
  <si>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</si>
  <si>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</si>
  <si>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</si>
  <si>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</si>
  <si>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</si>
  <si>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</si>
  <si>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</si>
  <si>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</si>
  <si>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</si>
  <si>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</si>
  <si>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</si>
  <si>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</si>
  <si>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</si>
  <si>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</si>
  <si>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</si>
  <si>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</si>
  <si>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</si>
  <si>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</si>
  <si>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</si>
  <si>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FEBRERO-JUNIO 2024</t>
  </si>
  <si>
    <t>INGENIERIA ECONOMICA</t>
  </si>
  <si>
    <t>407A</t>
  </si>
  <si>
    <t>ADMINISTRACION DE LA SALUD Y SEGURIDAD OCUPACIONAL</t>
  </si>
  <si>
    <t>607B</t>
  </si>
  <si>
    <t>INVESTIGACION DE OPERACIONES</t>
  </si>
  <si>
    <t>407B</t>
  </si>
  <si>
    <t>SE</t>
  </si>
  <si>
    <t>II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</si>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</sst>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V26" sqref="V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34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35</v>
      </c>
      <c r="B14" s="9" t="s">
        <v>21</v>
      </c>
      <c r="C14" s="9" t="s">
        <v>36</v>
      </c>
      <c r="D14" s="9" t="s">
        <v>33</v>
      </c>
      <c r="E14" s="9">
        <v>35</v>
      </c>
      <c r="F14" s="9">
        <v>35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8" t="s">
        <v>37</v>
      </c>
      <c r="B15" s="9" t="s">
        <v>21</v>
      </c>
      <c r="C15" s="9" t="s">
        <v>38</v>
      </c>
      <c r="D15" s="9" t="s">
        <v>33</v>
      </c>
      <c r="E15" s="9">
        <v>19</v>
      </c>
      <c r="F15" s="9">
        <v>19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34</v>
      </c>
      <c r="F16" s="9">
        <v>32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97</v>
      </c>
      <c r="N16" s="15">
        <v>0.99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86</v>
      </c>
      <c r="G28" s="17">
        <f>SUM(G14:G27)</f>
        <v>0</v>
      </c>
      <c r="H28" s="18"/>
      <c r="I28" s="17">
        <f t="shared" ref="I28" si="0">(E28-SUM(F28:G28))-K28</f>
        <v>2</v>
      </c>
      <c r="J28" s="18">
        <f t="shared" ref="J28" si="1">I28/E28</f>
        <v>2.2727272727272728E-2</v>
      </c>
      <c r="K28" s="17">
        <f>SUM(K14:K27)</f>
        <v>0</v>
      </c>
      <c r="L28" s="18">
        <f t="shared" ref="L28" si="2">K28/E28</f>
        <v>0</v>
      </c>
      <c r="M28" s="17">
        <f>AVERAGE(M14:M27)</f>
        <v>99</v>
      </c>
      <c r="N28" s="19">
        <f>AVERAGE(N14:N27)</f>
        <v>0.9966666666666667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3" sqref="P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 t="s">
        <v>41</v>
      </c>
      <c r="C14" s="9" t="str">
        <f>'1'!C14</f>
        <v>407A</v>
      </c>
      <c r="D14" s="9" t="str">
        <f>'1'!D14</f>
        <v>IGEM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ADMINISTRACION DE LA SALUD Y SEGURIDAD OCUPACIONAL</v>
      </c>
      <c r="B15" s="9" t="s">
        <v>41</v>
      </c>
      <c r="C15" s="9" t="str">
        <f>'1'!C15</f>
        <v>607B</v>
      </c>
      <c r="D15" s="9" t="str">
        <f>'1'!D15</f>
        <v>IGEM</v>
      </c>
      <c r="E15" s="9">
        <f>'1'!E15</f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INVESTIGACION DE OPERACIONES</v>
      </c>
      <c r="B16" s="9" t="s">
        <v>41</v>
      </c>
      <c r="C16" s="9" t="str">
        <f>'1'!C16</f>
        <v>407B</v>
      </c>
      <c r="D16" s="9" t="str">
        <f>'1'!D16</f>
        <v>IGEM</v>
      </c>
      <c r="E16" s="9">
        <f>'1'!E16</f>
        <v>34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88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85" zoomScaleNormal="85" zoomScaleSheetLayoutView="100" workbookViewId="0">
      <selection activeCell="L24" sqref="L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 t="s">
        <v>42</v>
      </c>
      <c r="C14" s="9" t="str">
        <f>'1'!C14</f>
        <v>407A</v>
      </c>
      <c r="D14" s="9" t="str">
        <f>'1'!D14</f>
        <v>IGEM</v>
      </c>
      <c r="E14" s="9">
        <f>'1'!E14</f>
        <v>35</v>
      </c>
      <c r="F14" s="9">
        <v>34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81</v>
      </c>
      <c r="N14" s="15">
        <v>0.4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42</v>
      </c>
      <c r="C15" s="9" t="str">
        <f>'1'!C15</f>
        <v>607B</v>
      </c>
      <c r="D15" s="9" t="str">
        <f>'1'!D15</f>
        <v>IGEM</v>
      </c>
      <c r="E15" s="9">
        <f>'1'!E15</f>
        <v>19</v>
      </c>
      <c r="F15" s="9">
        <v>17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88</v>
      </c>
      <c r="N15" s="15">
        <v>0.84</v>
      </c>
    </row>
    <row r="16" spans="1:14" s="11" customFormat="1" x14ac:dyDescent="0.25">
      <c r="A16" s="9" t="str">
        <f>'1'!A16</f>
        <v>INVESTIGACION DE OPERACIONES</v>
      </c>
      <c r="B16" s="9" t="s">
        <v>42</v>
      </c>
      <c r="C16" s="9" t="str">
        <f>'1'!C16</f>
        <v>407B</v>
      </c>
      <c r="D16" s="9" t="str">
        <f>'1'!D16</f>
        <v>IGEM</v>
      </c>
      <c r="E16" s="9">
        <f>'1'!E16</f>
        <v>34</v>
      </c>
      <c r="F16" s="9">
        <v>32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87</v>
      </c>
      <c r="N16" s="15">
        <v>0.67</v>
      </c>
    </row>
    <row r="17" spans="1:14" s="11" customFormat="1" x14ac:dyDescent="0.25">
      <c r="A17" s="9" t="s">
        <v>35</v>
      </c>
      <c r="B17" s="9" t="s">
        <v>43</v>
      </c>
      <c r="C17" s="9" t="s">
        <v>36</v>
      </c>
      <c r="D17" s="9" t="s">
        <v>33</v>
      </c>
      <c r="E17" s="9">
        <v>35</v>
      </c>
      <c r="F17" s="9">
        <v>34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0.86</v>
      </c>
    </row>
    <row r="18" spans="1:14" s="11" customFormat="1" ht="26.4" x14ac:dyDescent="0.25">
      <c r="A18" s="9" t="s">
        <v>37</v>
      </c>
      <c r="B18" s="9" t="s">
        <v>43</v>
      </c>
      <c r="C18" s="9" t="s">
        <v>38</v>
      </c>
      <c r="D18" s="9" t="s">
        <v>33</v>
      </c>
      <c r="E18" s="9">
        <v>19</v>
      </c>
      <c r="F18" s="9">
        <v>17</v>
      </c>
      <c r="G18" s="9"/>
      <c r="H18" s="10"/>
      <c r="I18" s="9">
        <v>2</v>
      </c>
      <c r="J18" s="10"/>
      <c r="K18" s="9">
        <v>0</v>
      </c>
      <c r="L18" s="10">
        <v>0</v>
      </c>
      <c r="M18" s="9">
        <v>89</v>
      </c>
      <c r="N18" s="15">
        <v>0.89</v>
      </c>
    </row>
    <row r="19" spans="1:14" s="11" customFormat="1" x14ac:dyDescent="0.25">
      <c r="A19" s="9" t="s">
        <v>39</v>
      </c>
      <c r="B19" s="9" t="s">
        <v>43</v>
      </c>
      <c r="C19" s="9" t="s">
        <v>40</v>
      </c>
      <c r="D19" s="9" t="s">
        <v>33</v>
      </c>
      <c r="E19" s="9">
        <v>34</v>
      </c>
      <c r="F19" s="9">
        <v>32</v>
      </c>
      <c r="G19" s="9"/>
      <c r="H19" s="10"/>
      <c r="I19" s="9">
        <v>2</v>
      </c>
      <c r="J19" s="10"/>
      <c r="K19" s="9">
        <v>0</v>
      </c>
      <c r="L19" s="10">
        <v>0</v>
      </c>
      <c r="M19" s="9">
        <v>87</v>
      </c>
      <c r="N19" s="15">
        <v>0.67</v>
      </c>
    </row>
    <row r="20" spans="1:14" s="11" customFormat="1" x14ac:dyDescent="0.25">
      <c r="A20" s="9" t="s">
        <v>39</v>
      </c>
      <c r="B20" s="9" t="s">
        <v>44</v>
      </c>
      <c r="C20" s="9" t="s">
        <v>40</v>
      </c>
      <c r="D20" s="9" t="s">
        <v>33</v>
      </c>
      <c r="E20" s="9">
        <v>34</v>
      </c>
      <c r="F20" s="9">
        <v>32</v>
      </c>
      <c r="G20" s="9"/>
      <c r="H20" s="10"/>
      <c r="I20" s="9">
        <v>2</v>
      </c>
      <c r="J20" s="10"/>
      <c r="K20" s="9">
        <v>0</v>
      </c>
      <c r="L20" s="10">
        <v>0</v>
      </c>
      <c r="M20" s="9">
        <v>87</v>
      </c>
      <c r="N20" s="15">
        <v>0.67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210</v>
      </c>
      <c r="F28" s="17">
        <f>SUM(F14:F27)</f>
        <v>198</v>
      </c>
      <c r="G28" s="17">
        <f>SUM(G14:G27)</f>
        <v>0</v>
      </c>
      <c r="H28" s="18">
        <f>SUM(F28:G28)/E28</f>
        <v>0.94285714285714284</v>
      </c>
      <c r="I28" s="17">
        <f t="shared" ref="I28" si="0">(E28-SUM(F28:G28))-K28</f>
        <v>12</v>
      </c>
      <c r="J28" s="18">
        <f t="shared" ref="J28" si="1">I28/E28</f>
        <v>5.7142857142857141E-2</v>
      </c>
      <c r="K28" s="17">
        <f>SUM(K14:K27)</f>
        <v>0</v>
      </c>
      <c r="L28" s="18">
        <f t="shared" ref="L28" si="2">K28/E28</f>
        <v>0</v>
      </c>
      <c r="M28" s="17">
        <f>AVERAGE(M14:M27)</f>
        <v>87.714285714285708</v>
      </c>
      <c r="N28" s="19">
        <f>AVERAGE(N14:N27)</f>
        <v>0.7142857142857143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85" zoomScaleNormal="85" zoomScaleSheetLayoutView="100" workbookViewId="0">
      <selection activeCell="Q23" sqref="Q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 t="s">
        <v>44</v>
      </c>
      <c r="C14" s="9" t="str">
        <f>'1'!C14</f>
        <v>407A</v>
      </c>
      <c r="D14" s="9" t="str">
        <f>'1'!D14</f>
        <v>IGEM</v>
      </c>
      <c r="E14" s="9">
        <f>'1'!E14</f>
        <v>35</v>
      </c>
      <c r="F14" s="9">
        <v>34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97</v>
      </c>
      <c r="N14" s="15">
        <v>0.97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44</v>
      </c>
      <c r="C15" s="9" t="str">
        <f>'1'!C15</f>
        <v>607B</v>
      </c>
      <c r="D15" s="9" t="str">
        <f>'1'!D15</f>
        <v>IGEM</v>
      </c>
      <c r="E15" s="9">
        <f>'1'!E15</f>
        <v>19</v>
      </c>
      <c r="F15" s="9">
        <v>18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94</v>
      </c>
      <c r="N15" s="15">
        <v>0.89</v>
      </c>
    </row>
    <row r="16" spans="1:14" s="11" customFormat="1" x14ac:dyDescent="0.25">
      <c r="A16" s="9" t="str">
        <f>'1'!A16</f>
        <v>INVESTIGACION DE OPERACIONES</v>
      </c>
      <c r="B16" s="9" t="s">
        <v>45</v>
      </c>
      <c r="C16" s="9" t="str">
        <f>'1'!C16</f>
        <v>407B</v>
      </c>
      <c r="D16" s="9" t="str">
        <f>'1'!D16</f>
        <v>IGEM</v>
      </c>
      <c r="E16" s="9">
        <f>'1'!E16</f>
        <v>34</v>
      </c>
      <c r="F16" s="9">
        <v>32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87</v>
      </c>
      <c r="N16" s="15">
        <v>0.68</v>
      </c>
    </row>
    <row r="17" spans="1:14" s="11" customFormat="1" x14ac:dyDescent="0.25">
      <c r="A17" s="9" t="s">
        <v>35</v>
      </c>
      <c r="B17" s="9" t="s">
        <v>45</v>
      </c>
      <c r="C17" s="9" t="s">
        <v>36</v>
      </c>
      <c r="D17" s="9" t="s">
        <v>33</v>
      </c>
      <c r="E17" s="9">
        <v>35</v>
      </c>
      <c r="F17" s="9">
        <v>34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97</v>
      </c>
      <c r="N17" s="15">
        <v>0.97</v>
      </c>
    </row>
    <row r="18" spans="1:14" s="11" customFormat="1" ht="26.4" x14ac:dyDescent="0.25">
      <c r="A18" s="9" t="s">
        <v>37</v>
      </c>
      <c r="B18" s="9" t="s">
        <v>45</v>
      </c>
      <c r="C18" s="9" t="s">
        <v>38</v>
      </c>
      <c r="D18" s="9" t="s">
        <v>33</v>
      </c>
      <c r="E18" s="9">
        <v>19</v>
      </c>
      <c r="F18" s="9">
        <v>17</v>
      </c>
      <c r="G18" s="9"/>
      <c r="H18" s="10"/>
      <c r="I18" s="9">
        <v>2</v>
      </c>
      <c r="J18" s="10"/>
      <c r="K18" s="9">
        <v>0</v>
      </c>
      <c r="L18" s="10">
        <v>0</v>
      </c>
      <c r="M18" s="9">
        <v>94</v>
      </c>
      <c r="N18" s="15">
        <v>0.89</v>
      </c>
    </row>
    <row r="19" spans="1:14" s="11" customFormat="1" ht="26.4" x14ac:dyDescent="0.25">
      <c r="A19" s="9" t="s">
        <v>37</v>
      </c>
      <c r="B19" s="9" t="s">
        <v>46</v>
      </c>
      <c r="C19" s="9" t="s">
        <v>38</v>
      </c>
      <c r="D19" s="9" t="s">
        <v>33</v>
      </c>
      <c r="E19" s="9">
        <v>19</v>
      </c>
      <c r="F19" s="9">
        <v>18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93</v>
      </c>
      <c r="N19" s="15">
        <v>0.89</v>
      </c>
    </row>
    <row r="20" spans="1:14" s="11" customFormat="1" x14ac:dyDescent="0.25">
      <c r="A20" s="9" t="s">
        <v>39</v>
      </c>
      <c r="B20" s="9" t="s">
        <v>46</v>
      </c>
      <c r="C20" s="9" t="s">
        <v>40</v>
      </c>
      <c r="D20" s="9" t="s">
        <v>33</v>
      </c>
      <c r="E20" s="9">
        <v>34</v>
      </c>
      <c r="F20" s="9">
        <v>32</v>
      </c>
      <c r="G20" s="9"/>
      <c r="H20" s="10"/>
      <c r="I20" s="9">
        <v>2</v>
      </c>
      <c r="J20" s="10"/>
      <c r="K20" s="9">
        <v>0</v>
      </c>
      <c r="L20" s="10">
        <v>0</v>
      </c>
      <c r="M20" s="9">
        <v>89</v>
      </c>
      <c r="N20" s="15">
        <v>0.68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195</v>
      </c>
      <c r="F28" s="17">
        <f>SUM(F14:F27)</f>
        <v>185</v>
      </c>
      <c r="G28" s="17">
        <f>SUM(G14:G27)</f>
        <v>0</v>
      </c>
      <c r="H28" s="18">
        <f>SUM(F28:G28)/E28</f>
        <v>0.94871794871794868</v>
      </c>
      <c r="I28" s="17">
        <f t="shared" ref="I28" si="0">(E28-SUM(F28:G28))-K28</f>
        <v>10</v>
      </c>
      <c r="J28" s="18">
        <f t="shared" ref="J28" si="1">I28/E28</f>
        <v>5.128205128205128E-2</v>
      </c>
      <c r="K28" s="17">
        <f>SUM(K14:K27)</f>
        <v>0</v>
      </c>
      <c r="L28" s="18">
        <f t="shared" ref="L28" si="2">K28/E28</f>
        <v>0</v>
      </c>
      <c r="M28" s="17">
        <f>AVERAGE(M14:M27)</f>
        <v>93</v>
      </c>
      <c r="N28" s="19">
        <f>AVERAGE(N14:N27)</f>
        <v>0.85285714285714265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13" sqref="P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/>
      <c r="C14" s="9" t="str">
        <f>'1'!C14</f>
        <v>407A</v>
      </c>
      <c r="D14" s="9" t="str">
        <f>'1'!D14</f>
        <v>IGEM</v>
      </c>
      <c r="E14" s="9"/>
      <c r="F14" s="9"/>
      <c r="G14" s="9"/>
      <c r="H14" s="10" t="e">
        <f t="shared" ref="H14:H17" si="0">F14/E14</f>
        <v>#DIV/0!</v>
      </c>
      <c r="I14" s="9"/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9"/>
      <c r="N14" s="15"/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607B</v>
      </c>
      <c r="D15" s="9" t="str">
        <f>'1'!D15</f>
        <v>IGEM</v>
      </c>
      <c r="E15" s="9"/>
      <c r="F15" s="9"/>
      <c r="G15" s="9"/>
      <c r="H15" s="10" t="e">
        <f t="shared" si="0"/>
        <v>#DIV/0!</v>
      </c>
      <c r="I15" s="9"/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5">
      <c r="A16" s="9" t="str">
        <f>'1'!A16</f>
        <v>INVESTIGACION DE OPERACIONES</v>
      </c>
      <c r="B16" s="9"/>
      <c r="C16" s="9" t="str">
        <f>'1'!C16</f>
        <v>407B</v>
      </c>
      <c r="D16" s="9" t="str">
        <f>'1'!D16</f>
        <v>IGEM</v>
      </c>
      <c r="E16" s="9"/>
      <c r="F16" s="9"/>
      <c r="G16" s="9"/>
      <c r="H16" s="10" t="e">
        <f t="shared" si="0"/>
        <v>#DIV/0!</v>
      </c>
      <c r="I16" s="9"/>
      <c r="J16" s="10" t="e">
        <f t="shared" si="1"/>
        <v>#DIV/0!</v>
      </c>
      <c r="K16" s="9">
        <v>0</v>
      </c>
      <c r="L16" s="10" t="e">
        <f t="shared" si="2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/>
      <c r="F17" s="9"/>
      <c r="G17" s="9"/>
      <c r="H17" s="10" t="e">
        <f t="shared" si="0"/>
        <v>#DIV/0!</v>
      </c>
      <c r="I17" s="9"/>
      <c r="J17" s="10" t="e">
        <f t="shared" si="1"/>
        <v>#DIV/0!</v>
      </c>
      <c r="K17" s="9">
        <v>0</v>
      </c>
      <c r="L17" s="10" t="e">
        <f t="shared" si="2"/>
        <v>#DIV/0!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3">(E28-SUM(F28:G28))-K28</f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</cp:lastModifiedBy>
  <cp:revision/>
  <dcterms:created xsi:type="dcterms:W3CDTF">2021-11-22T14:45:25Z</dcterms:created>
  <dcterms:modified xsi:type="dcterms:W3CDTF">2024-07-02T00:23:00Z</dcterms:modified>
  <cp:category/>
  <cp:contentStatus/>
</cp:coreProperties>
</file>