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2 rep\"/>
    </mc:Choice>
  </mc:AlternateContent>
  <xr:revisionPtr revIDLastSave="0" documentId="13_ncr:1_{2E610CDE-EE1D-4D33-BE01-8CE49178280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2" l="1"/>
  <c r="L17" i="22" l="1"/>
  <c r="L16" i="22"/>
  <c r="L15" i="22"/>
  <c r="L18" i="22"/>
  <c r="L19" i="22"/>
  <c r="L21" i="22"/>
  <c r="L14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<sst xmlns="http://schemas.openxmlformats.org/spreadsheetml/2006/main" count="221" uniqueCount="50">
  <si>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</si>
  <si>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</si>
  <si>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</si>
  <si>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</si>
  <si>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</si>
  <si>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</si>
  <si>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</si>
  <si>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</si>
  <si>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</si>
  <si>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</si>
  <si>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</si>
  <si>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</si>
  <si>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</si>
  <si>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</si>
  <si>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</si>
  <si>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</si>
  <si>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</si>
  <si>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</si>
  <si>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</si>
  <si>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</si>
  <si>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</si>
  <si>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</si>
  <si>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</si>
  <si>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</si>
  <si>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</si>
  <si>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</si>
  <si>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</si>
  <si>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</si>
  <si>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</si>
  <si>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</si>
  <si>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</si>
  <si>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</si>
  <si>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</si>
  <si>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</si>
  <si>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</si>
  <si>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</si>
  <si>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FEBRERO-JUNIO 2024</t>
  </si>
  <si>
    <t>INVESTIGACION DE OPERACIONES</t>
  </si>
  <si>
    <t>407 A</t>
  </si>
  <si>
    <t>PLAN DE NEGOCIOS</t>
  </si>
  <si>
    <t>807 A</t>
  </si>
  <si>
    <t>LEGISLACION LABORAL</t>
  </si>
  <si>
    <t>207 A</t>
  </si>
  <si>
    <t>ADMINISTRACION DE LA SALUD Y SEGURIDAD OCUPACIONAL</t>
  </si>
  <si>
    <t>607 A</t>
  </si>
  <si>
    <t>INGENIERIA ECONOMICA</t>
  </si>
  <si>
    <t>407 B</t>
  </si>
  <si>
    <t>II</t>
  </si>
  <si>
    <t>III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</si>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</sst>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80</v>
      </c>
      <c r="N14" s="15">
        <v>0.87</v>
      </c>
    </row>
    <row r="15" spans="1:14" s="11" customFormat="1" x14ac:dyDescent="0.25">
      <c r="A15" s="8" t="s">
        <v>39</v>
      </c>
      <c r="B15" s="9" t="s">
        <v>21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f t="shared" ref="I15:I29" si="1">(E15-SUM(F15:G15))-K15</f>
        <v>0</v>
      </c>
      <c r="J15" s="10"/>
      <c r="K15" s="9">
        <v>0</v>
      </c>
      <c r="L15" s="10">
        <f t="shared" si="0"/>
        <v>0</v>
      </c>
      <c r="M15" s="9">
        <v>97</v>
      </c>
      <c r="N15" s="15">
        <v>0.4</v>
      </c>
    </row>
    <row r="16" spans="1:14" s="11" customFormat="1" x14ac:dyDescent="0.25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</v>
      </c>
      <c r="N16" s="15">
        <v>0.69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25</v>
      </c>
      <c r="F17" s="9">
        <v>23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0.92</v>
      </c>
    </row>
    <row r="18" spans="1:14" s="11" customFormat="1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29</v>
      </c>
      <c r="F18" s="9">
        <v>26</v>
      </c>
      <c r="G18" s="9"/>
      <c r="H18" s="10"/>
      <c r="I18" s="9">
        <v>3</v>
      </c>
      <c r="J18" s="10"/>
      <c r="K18" s="9">
        <v>0</v>
      </c>
      <c r="L18" s="10">
        <f t="shared" si="0"/>
        <v>0</v>
      </c>
      <c r="M18" s="9">
        <v>80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148</v>
      </c>
      <c r="F29" s="17">
        <f>SUM(F14:F21)</f>
        <v>138</v>
      </c>
      <c r="G29" s="17">
        <f>SUM(G14:G21)</f>
        <v>0</v>
      </c>
      <c r="H29" s="18">
        <f>SUM(F29:G29)/E29</f>
        <v>0.93243243243243246</v>
      </c>
      <c r="I29" s="17">
        <f t="shared" si="1"/>
        <v>10</v>
      </c>
      <c r="J29" s="18">
        <f t="shared" ref="J29" si="2">I29/E29</f>
        <v>6.7567567567567571E-2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0.73399999999999999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topLeftCell="A9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47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77</v>
      </c>
      <c r="N14" s="15">
        <v>0.45</v>
      </c>
    </row>
    <row r="15" spans="1:14" s="11" customFormat="1" x14ac:dyDescent="0.25">
      <c r="A15" s="8" t="s">
        <v>39</v>
      </c>
      <c r="B15" s="9" t="s">
        <v>47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48</v>
      </c>
      <c r="C16" s="9" t="s">
        <v>40</v>
      </c>
      <c r="D16" s="9" t="s">
        <v>33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ref="L16:L17" si="1">K16/E16</f>
        <v>0</v>
      </c>
      <c r="M16" s="9">
        <v>98</v>
      </c>
      <c r="N16" s="15">
        <v>0.77</v>
      </c>
    </row>
    <row r="17" spans="1:14" s="11" customFormat="1" x14ac:dyDescent="0.25">
      <c r="A17" s="8" t="s">
        <v>41</v>
      </c>
      <c r="B17" s="9" t="s">
        <v>47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5">
      <c r="A18" s="8" t="s">
        <v>41</v>
      </c>
      <c r="B18" s="9" t="s">
        <v>48</v>
      </c>
      <c r="C18" s="9" t="s">
        <v>42</v>
      </c>
      <c r="D18" s="9" t="s">
        <v>33</v>
      </c>
      <c r="E18" s="9">
        <v>35</v>
      </c>
      <c r="F18" s="9">
        <v>31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84</v>
      </c>
      <c r="N18" s="15">
        <v>0.71</v>
      </c>
    </row>
    <row r="19" spans="1:14" s="11" customFormat="1" ht="25" x14ac:dyDescent="0.25">
      <c r="A19" s="8" t="s">
        <v>43</v>
      </c>
      <c r="B19" s="9" t="s">
        <v>47</v>
      </c>
      <c r="C19" s="9" t="s">
        <v>44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>
        <f t="shared" si="0"/>
        <v>0</v>
      </c>
      <c r="M19" s="9">
        <v>94</v>
      </c>
      <c r="N19" s="15">
        <v>0.92</v>
      </c>
    </row>
    <row r="20" spans="1:14" s="11" customFormat="1" ht="25" x14ac:dyDescent="0.25">
      <c r="A20" s="8" t="s">
        <v>43</v>
      </c>
      <c r="B20" s="9" t="s">
        <v>48</v>
      </c>
      <c r="C20" s="9" t="s">
        <v>44</v>
      </c>
      <c r="D20" s="9" t="s">
        <v>33</v>
      </c>
      <c r="E20" s="9">
        <v>25</v>
      </c>
      <c r="F20" s="9">
        <v>23</v>
      </c>
      <c r="G20" s="9"/>
      <c r="H20" s="10"/>
      <c r="I20" s="9">
        <v>2</v>
      </c>
      <c r="J20" s="10"/>
      <c r="K20" s="9">
        <v>0</v>
      </c>
      <c r="L20" s="10">
        <f t="shared" ref="L20" si="2">K20/E20</f>
        <v>0</v>
      </c>
      <c r="M20" s="9">
        <v>94</v>
      </c>
      <c r="N20" s="15">
        <v>0.92</v>
      </c>
    </row>
    <row r="21" spans="1:14" s="11" customFormat="1" x14ac:dyDescent="0.25">
      <c r="A21" s="8" t="s">
        <v>45</v>
      </c>
      <c r="B21" s="9" t="s">
        <v>47</v>
      </c>
      <c r="C21" s="9" t="s">
        <v>46</v>
      </c>
      <c r="D21" s="9" t="s">
        <v>33</v>
      </c>
      <c r="E21" s="9">
        <v>29</v>
      </c>
      <c r="F21" s="9">
        <v>28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88</v>
      </c>
      <c r="N21" s="15">
        <v>0.72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242</v>
      </c>
      <c r="F30" s="17">
        <f>SUM(F14:F29)</f>
        <v>226</v>
      </c>
      <c r="G30" s="17">
        <f>SUM(G14:G29)</f>
        <v>0</v>
      </c>
      <c r="H30" s="18">
        <f>SUM(F30:G30)/E30</f>
        <v>0.93388429752066116</v>
      </c>
      <c r="I30" s="17">
        <f t="shared" ref="I30" si="3">(E30-SUM(F30:G30))-K30</f>
        <v>16</v>
      </c>
      <c r="J30" s="18">
        <f t="shared" ref="J30" si="4">I30/E30</f>
        <v>6.6115702479338845E-2</v>
      </c>
      <c r="K30" s="17">
        <f>SUM(K14:K29)</f>
        <v>0</v>
      </c>
      <c r="L30" s="18">
        <f t="shared" ref="L30" si="5">K30/E30</f>
        <v>0</v>
      </c>
      <c r="M30" s="17">
        <f>AVERAGE(M14:M29)</f>
        <v>89.5</v>
      </c>
      <c r="N30" s="19">
        <f>AVERAGE(N14:N29)</f>
        <v>0.77499999999999991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 t="s">
        <v>49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B14" sqref="B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 t="s">
        <v>37</v>
      </c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8" t="s">
        <v>43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 t="s">
        <v>45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INVESTIGACION DE OPERACIONES</v>
      </c>
      <c r="B14" s="9"/>
      <c r="C14" s="9" t="str">
        <f>'1'!C14</f>
        <v>407 A</v>
      </c>
      <c r="D14" s="9" t="str">
        <f>'1'!D14</f>
        <v>IGEM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PLAN DE NEGOCIOS</v>
      </c>
      <c r="B15" s="9"/>
      <c r="C15" s="9" t="str">
        <f>'1'!C15</f>
        <v>807 A</v>
      </c>
      <c r="D15" s="9" t="str">
        <f>'1'!D15</f>
        <v>IGEM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LEGISLACION LABORAL</v>
      </c>
      <c r="B16" s="9"/>
      <c r="C16" s="9" t="str">
        <f>'1'!C16</f>
        <v>207 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29</v>
      </c>
      <c r="F17" s="9"/>
      <c r="G17" s="9"/>
      <c r="H17" s="10">
        <f t="shared" si="0"/>
        <v>0</v>
      </c>
      <c r="I17" s="9">
        <f t="shared" si="1"/>
        <v>29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INVESTIGACION DE OPERACIONES</v>
      </c>
      <c r="B14" s="9"/>
      <c r="C14" s="9" t="str">
        <f>'1'!C14</f>
        <v>407 A</v>
      </c>
      <c r="D14" s="9" t="str">
        <f>'1'!D14</f>
        <v>IGEM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PLAN DE NEGOCIOS</v>
      </c>
      <c r="B15" s="9"/>
      <c r="C15" s="9" t="str">
        <f>'1'!C15</f>
        <v>807 A</v>
      </c>
      <c r="D15" s="9" t="str">
        <f>'1'!D15</f>
        <v>IGEM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LEGISLACION LABORAL</v>
      </c>
      <c r="B16" s="9"/>
      <c r="C16" s="9" t="str">
        <f>'1'!C16</f>
        <v>207 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29</v>
      </c>
      <c r="F17" s="9"/>
      <c r="G17" s="9"/>
      <c r="H17" s="10">
        <f t="shared" si="0"/>
        <v>0</v>
      </c>
      <c r="I17" s="9">
        <f t="shared" si="1"/>
        <v>29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2024-05-23T03:13:59Z</dcterms:modified>
  <cp:category/>
  <cp:contentStatus/>
</cp:coreProperties>
</file>