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julio 2024\"/>
    </mc:Choice>
  </mc:AlternateContent>
  <xr:revisionPtr revIDLastSave="0" documentId="13_ncr:1_{034B115C-8ED1-4323-8E40-E729E8132E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P" sheetId="1" r:id="rId1"/>
    <sheet name="SC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P26" i="1" l="1"/>
  <c r="O27" i="2"/>
  <c r="J9" i="1"/>
  <c r="K9" i="1"/>
  <c r="J10" i="1"/>
  <c r="K10" i="1"/>
  <c r="J11" i="1"/>
  <c r="P11" i="1" s="1"/>
  <c r="K11" i="1"/>
  <c r="J12" i="1"/>
  <c r="K12" i="1"/>
  <c r="K30" i="1" s="1"/>
  <c r="J13" i="1"/>
  <c r="K13" i="1"/>
  <c r="J14" i="1"/>
  <c r="K14" i="1"/>
  <c r="J15" i="1"/>
  <c r="P15" i="1" s="1"/>
  <c r="K15" i="1"/>
  <c r="J16" i="1"/>
  <c r="K16" i="1"/>
  <c r="J17" i="1"/>
  <c r="K17" i="1"/>
  <c r="J18" i="1"/>
  <c r="K18" i="1"/>
  <c r="J19" i="1"/>
  <c r="P19" i="1" s="1"/>
  <c r="K19" i="1"/>
  <c r="J20" i="1"/>
  <c r="K20" i="1"/>
  <c r="J21" i="1"/>
  <c r="P21" i="1" s="1"/>
  <c r="K21" i="1"/>
  <c r="J22" i="1"/>
  <c r="K22" i="1"/>
  <c r="J23" i="1"/>
  <c r="K23" i="1"/>
  <c r="J24" i="1"/>
  <c r="K24" i="1"/>
  <c r="J25" i="1"/>
  <c r="K25" i="1"/>
  <c r="L29" i="1"/>
  <c r="M29" i="1"/>
  <c r="N29" i="1"/>
  <c r="O29" i="1"/>
  <c r="L30" i="1"/>
  <c r="M30" i="1"/>
  <c r="N30" i="1"/>
  <c r="O30" i="1"/>
  <c r="L31" i="1"/>
  <c r="M31" i="1"/>
  <c r="M32" i="1" s="1"/>
  <c r="N31" i="1"/>
  <c r="N33" i="1" s="1"/>
  <c r="O31" i="1"/>
  <c r="O32" i="1" s="1"/>
  <c r="P10" i="1"/>
  <c r="P13" i="1"/>
  <c r="P14" i="1"/>
  <c r="P18" i="1"/>
  <c r="P22" i="1"/>
  <c r="P23" i="1"/>
  <c r="P27" i="1"/>
  <c r="P28" i="1"/>
  <c r="P9" i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9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N31" i="2"/>
  <c r="M31" i="2"/>
  <c r="L31" i="2"/>
  <c r="K31" i="2"/>
  <c r="J31" i="2"/>
  <c r="N30" i="2"/>
  <c r="M30" i="2"/>
  <c r="L30" i="2"/>
  <c r="K30" i="2"/>
  <c r="K33" i="2" s="1"/>
  <c r="J30" i="2"/>
  <c r="N29" i="2"/>
  <c r="N32" i="2" s="1"/>
  <c r="M29" i="2"/>
  <c r="L29" i="2"/>
  <c r="K29" i="2"/>
  <c r="K32" i="2" s="1"/>
  <c r="J29" i="2"/>
  <c r="O28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10" i="1"/>
  <c r="L33" i="1" l="1"/>
  <c r="K31" i="1"/>
  <c r="K33" i="1" s="1"/>
  <c r="J31" i="1"/>
  <c r="P24" i="1"/>
  <c r="M33" i="1"/>
  <c r="N32" i="1"/>
  <c r="P20" i="1"/>
  <c r="O33" i="1"/>
  <c r="P16" i="1"/>
  <c r="K29" i="1"/>
  <c r="P25" i="1"/>
  <c r="P17" i="1"/>
  <c r="P12" i="1"/>
  <c r="J29" i="1"/>
  <c r="J32" i="1" s="1"/>
  <c r="L32" i="1"/>
  <c r="J30" i="1"/>
  <c r="J33" i="1" s="1"/>
  <c r="N33" i="2"/>
  <c r="M32" i="2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L33" i="2"/>
  <c r="L32" i="2"/>
  <c r="M33" i="2"/>
  <c r="J32" i="2"/>
  <c r="O31" i="2"/>
  <c r="J33" i="2"/>
  <c r="O29" i="2"/>
  <c r="O30" i="2"/>
  <c r="P29" i="1" l="1"/>
  <c r="P31" i="1"/>
  <c r="K32" i="1"/>
  <c r="P30" i="1"/>
  <c r="P33" i="1" s="1"/>
  <c r="O33" i="2"/>
  <c r="O32" i="2"/>
  <c r="P32" i="1" l="1"/>
</calcChain>
</file>

<file path=xl/sharedStrings.xml><?xml version="1.0" encoding="utf-8"?>
<sst xmlns="http://schemas.openxmlformats.org/spreadsheetml/2006/main" count="53" uniqueCount="30">
  <si>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</si>
  <si>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</si>
  <si>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</si>
  <si>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</si>
  <si>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</si>
  <si>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</si>
  <si>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</si>
  <si>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</si>
  <si>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</si>
  <si>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</si>
  <si>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</si>
  <si>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</si>
  <si>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</si>
  <si>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</si>
  <si>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</si>
  <si>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</si>
  <si>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</si>
  <si>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</si>
  <si>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</si>
  <si>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</si>
  <si>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</si>
  <si>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</si>
  <si>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</si>
  <si>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FEBRERO- JUNIO 2024</t>
  </si>
  <si>
    <t>FEBRERO- JUNIO  2024</t>
  </si>
  <si>
    <t>ANÁLISIS Y MEJORA DE PROCESOS</t>
  </si>
  <si>
    <t>801-A</t>
  </si>
  <si>
    <t>M.I.I INOCENCIO GARCIA HUERTA</t>
  </si>
  <si>
    <t>SISTEMAS DE CALIDAD</t>
  </si>
  <si>
    <t xml:space="preserve">M.I.I. INOCENCIO GARCIA 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</si>
</sst>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0" fillId="0" borderId="10" xfId="0" applyBorder="1"/>
    <xf numFmtId="0" fontId="4" fillId="0" borderId="1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9" xfId="0" applyFont="1" applyBorder="1"/>
    <xf numFmtId="0" fontId="7" fillId="0" borderId="13" xfId="0" applyFont="1" applyBorder="1"/>
    <xf numFmtId="0" fontId="9" fillId="0" borderId="14" xfId="0" applyFont="1" applyBorder="1" applyAlignment="1">
      <alignment horizontal="left" vertical="center"/>
    </xf>
    <xf numFmtId="0" fontId="7" fillId="0" borderId="0" xfId="0" applyFont="1"/>
    <xf numFmtId="0" fontId="7" fillId="0" borderId="15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left"/>
    </xf>
    <xf numFmtId="0" fontId="7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1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242819</xdr:colOff>
      <xdr:row>33</xdr:row>
      <xdr:rowOff>57151</xdr:rowOff>
    </xdr:from>
    <xdr:to>
      <xdr:col>13</xdr:col>
      <xdr:colOff>35645</xdr:colOff>
      <xdr:row>35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7A809-4417-67F7-44FF-4C5C7249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6819" y="6172201"/>
          <a:ext cx="643726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374650</xdr:colOff>
      <xdr:row>33</xdr:row>
      <xdr:rowOff>69850</xdr:rowOff>
    </xdr:from>
    <xdr:to>
      <xdr:col>13</xdr:col>
      <xdr:colOff>150187</xdr:colOff>
      <xdr:row>35</xdr:row>
      <xdr:rowOff>189045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6FF64-E954-3BFD-FAC6-0881AD06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8650" y="6184900"/>
          <a:ext cx="626437" cy="51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Analisis%20y%20mejora%20de%20procesos1.xlsx" TargetMode="External"/><Relationship Id="rId1" Type="http://schemas.openxmlformats.org/officeDocument/2006/relationships/externalLinkPath" Target="Seguimiento%20del%20curso%20Analisis%20y%20mejora%20de%20procesos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Sistemas%20de%20Calidad.xlsx" TargetMode="External"/><Relationship Id="rId1" Type="http://schemas.openxmlformats.org/officeDocument/2006/relationships/externalLinkPath" Target="Seguimiento%20del%20curso%20Sistemas%20de%20C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  <cell r="J3">
            <v>80</v>
          </cell>
          <cell r="K3">
            <v>80</v>
          </cell>
        </row>
        <row r="4">
          <cell r="B4" t="str">
            <v>201U0007</v>
          </cell>
          <cell r="C4" t="str">
            <v>ATAXCA CAGAL EVELYN</v>
          </cell>
          <cell r="J4">
            <v>90</v>
          </cell>
          <cell r="K4">
            <v>85</v>
          </cell>
        </row>
        <row r="5">
          <cell r="B5" t="str">
            <v>241U0005</v>
          </cell>
          <cell r="C5" t="str">
            <v>CADENA IBARRA DAVID ELIAM</v>
          </cell>
          <cell r="J5">
            <v>75</v>
          </cell>
          <cell r="K5">
            <v>75</v>
          </cell>
        </row>
        <row r="6">
          <cell r="B6" t="str">
            <v>201U0008</v>
          </cell>
          <cell r="C6" t="str">
            <v>CAPORAL ANDRADE LUIS RODOLFO</v>
          </cell>
          <cell r="J6">
            <v>90</v>
          </cell>
          <cell r="K6">
            <v>90</v>
          </cell>
        </row>
        <row r="7">
          <cell r="B7" t="str">
            <v>201U0010</v>
          </cell>
          <cell r="C7" t="str">
            <v>CHAGALA CORDOBA ARLET</v>
          </cell>
          <cell r="J7">
            <v>95</v>
          </cell>
          <cell r="K7">
            <v>95</v>
          </cell>
        </row>
        <row r="8">
          <cell r="B8" t="str">
            <v>191U0018</v>
          </cell>
          <cell r="C8" t="str">
            <v>CHIGUIL HERNANDEZ EDUARDO MANUEL</v>
          </cell>
          <cell r="J8">
            <v>80</v>
          </cell>
          <cell r="K8">
            <v>80</v>
          </cell>
        </row>
        <row r="9">
          <cell r="B9" t="str">
            <v>201U0013</v>
          </cell>
          <cell r="C9" t="str">
            <v>CHIPOL POLITO EDUARDO</v>
          </cell>
          <cell r="J9">
            <v>85</v>
          </cell>
          <cell r="K9">
            <v>85</v>
          </cell>
        </row>
        <row r="10">
          <cell r="B10" t="str">
            <v>191U0030</v>
          </cell>
          <cell r="C10" t="str">
            <v>ESCUDERO ESCOBAR MADAY DEL CARMEN</v>
          </cell>
          <cell r="J10">
            <v>70</v>
          </cell>
          <cell r="K10">
            <v>70</v>
          </cell>
        </row>
        <row r="11">
          <cell r="B11" t="str">
            <v>201U0021</v>
          </cell>
          <cell r="C11" t="str">
            <v>GORGONIO COBAXIN KAREN LIZBETH</v>
          </cell>
          <cell r="J11">
            <v>80</v>
          </cell>
          <cell r="K11">
            <v>80</v>
          </cell>
        </row>
        <row r="12">
          <cell r="B12" t="str">
            <v>201U0024</v>
          </cell>
          <cell r="C12" t="str">
            <v>HERNANDEZ CAIXBA LUIS ALBERTO</v>
          </cell>
          <cell r="J12">
            <v>85</v>
          </cell>
          <cell r="K12">
            <v>85</v>
          </cell>
        </row>
        <row r="13">
          <cell r="B13" t="str">
            <v>201U0025</v>
          </cell>
          <cell r="C13" t="str">
            <v>HERNANDEZ DOMINGUEZ CARLOS ALBERTO</v>
          </cell>
          <cell r="J13">
            <v>90</v>
          </cell>
          <cell r="K13">
            <v>95</v>
          </cell>
        </row>
        <row r="14">
          <cell r="B14" t="str">
            <v>201U0028</v>
          </cell>
          <cell r="C14" t="str">
            <v>HERRERA PEREZ CARLOS ALBERTO</v>
          </cell>
          <cell r="J14">
            <v>85</v>
          </cell>
          <cell r="K14">
            <v>90</v>
          </cell>
        </row>
        <row r="15">
          <cell r="B15" t="str">
            <v>201U0035</v>
          </cell>
          <cell r="C15" t="str">
            <v>MARTINEZ MARIN FRANCISCO JAVIER</v>
          </cell>
          <cell r="J15">
            <v>80</v>
          </cell>
          <cell r="K15">
            <v>80</v>
          </cell>
        </row>
        <row r="16">
          <cell r="B16" t="str">
            <v>201U0409</v>
          </cell>
          <cell r="C16" t="str">
            <v>MIL LINARES EMMANUEL DE JESUS</v>
          </cell>
          <cell r="J16">
            <v>95</v>
          </cell>
          <cell r="K16">
            <v>95</v>
          </cell>
        </row>
        <row r="17">
          <cell r="B17" t="str">
            <v>191U0055</v>
          </cell>
          <cell r="C17" t="str">
            <v>MUÑOZ CASTILLO SILVIA ALEXIA</v>
          </cell>
          <cell r="J17">
            <v>0</v>
          </cell>
          <cell r="K17">
            <v>0</v>
          </cell>
        </row>
        <row r="18">
          <cell r="B18" t="str">
            <v>201U0042</v>
          </cell>
          <cell r="C18" t="str">
            <v>PEREZ VAZQUEZ JAQUELIN</v>
          </cell>
          <cell r="J18">
            <v>70</v>
          </cell>
          <cell r="K18">
            <v>0</v>
          </cell>
        </row>
        <row r="19">
          <cell r="B19" t="str">
            <v>201U0044</v>
          </cell>
          <cell r="C19" t="str">
            <v>PUCHETA MARCIAL NORA JOSEFINA</v>
          </cell>
          <cell r="J19">
            <v>90</v>
          </cell>
          <cell r="K19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241U0005</v>
          </cell>
          <cell r="C5" t="str">
            <v>CADENA IBARRA DAVID ELIAM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191U0019</v>
          </cell>
          <cell r="C9" t="str">
            <v>CHIGUIL HERNANDEZ JOSE EDUARDO</v>
          </cell>
        </row>
        <row r="10">
          <cell r="B10" t="str">
            <v>201U0013</v>
          </cell>
          <cell r="C10" t="str">
            <v>CHIPOL POLITO EDUARDO</v>
          </cell>
        </row>
        <row r="11">
          <cell r="B11" t="str">
            <v>191U0030</v>
          </cell>
          <cell r="C11" t="str">
            <v>ESCUDERO ESCOBAR MADAY DEL CARMEN</v>
          </cell>
        </row>
        <row r="12">
          <cell r="B12" t="str">
            <v>201U0021</v>
          </cell>
          <cell r="C12" t="str">
            <v>GORGONIO COBAXIN KAREN LIZBETH</v>
          </cell>
        </row>
        <row r="13">
          <cell r="B13" t="str">
            <v>201U0024</v>
          </cell>
          <cell r="C13" t="str">
            <v>HERNANDEZ CAIXBA LUIS ALBERTO</v>
          </cell>
        </row>
        <row r="14">
          <cell r="B14" t="str">
            <v>201U0025</v>
          </cell>
          <cell r="C14" t="str">
            <v>HERNANDEZ DOMINGUEZ CARLOS ALBERTO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191U0055</v>
          </cell>
          <cell r="C18" t="str">
            <v>MUÑOZ CASTILLO SILVIA ALEXIA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975"/>
  <sheetViews>
    <sheetView tabSelected="1" topLeftCell="A21" workbookViewId="0">
      <selection activeCell="K26" sqref="K26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67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8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s="4" t="s">
        <v>2</v>
      </c>
      <c r="D4" s="69" t="s">
        <v>25</v>
      </c>
      <c r="E4" s="62"/>
      <c r="F4" s="62"/>
      <c r="G4" s="62"/>
      <c r="I4" s="4" t="s">
        <v>3</v>
      </c>
      <c r="J4" s="63" t="s">
        <v>26</v>
      </c>
      <c r="K4" s="62"/>
      <c r="M4" s="4" t="s">
        <v>4</v>
      </c>
      <c r="N4" s="70">
        <v>45357</v>
      </c>
      <c r="O4" s="62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63" t="s">
        <v>23</v>
      </c>
      <c r="E6" s="62"/>
      <c r="F6" s="62"/>
      <c r="G6" s="62"/>
      <c r="I6" s="59" t="s">
        <v>6</v>
      </c>
      <c r="J6" s="60"/>
      <c r="K6" s="61" t="s">
        <v>27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4" t="s">
        <v>9</v>
      </c>
      <c r="E8" s="65"/>
      <c r="F8" s="65"/>
      <c r="G8" s="65"/>
      <c r="H8" s="65"/>
      <c r="I8" s="6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8" ht="14.5" x14ac:dyDescent="0.35">
      <c r="B9" s="9">
        <v>1</v>
      </c>
      <c r="C9" s="18" t="str">
        <f>[1]sheet1!B3</f>
        <v>201U0006</v>
      </c>
      <c r="D9" s="50" t="str">
        <f>[1]sheet1!C3</f>
        <v>ANTELE DOMINGUEZ PABLO AKARY</v>
      </c>
      <c r="E9" s="51"/>
      <c r="F9" s="51"/>
      <c r="G9" s="51"/>
      <c r="H9" s="51"/>
      <c r="I9" s="52"/>
      <c r="J9" s="7">
        <f>[1]sheet1!J3</f>
        <v>80</v>
      </c>
      <c r="K9" s="7">
        <f>[1]sheet1!K3</f>
        <v>80</v>
      </c>
      <c r="L9" s="7">
        <v>0</v>
      </c>
      <c r="M9" s="7">
        <v>0</v>
      </c>
      <c r="N9" s="7">
        <v>0</v>
      </c>
      <c r="O9" s="7">
        <v>0</v>
      </c>
      <c r="P9" s="10">
        <f t="shared" ref="P9:P28" si="0">SUM(J9:O9)/6</f>
        <v>26.666666666666668</v>
      </c>
    </row>
    <row r="10" spans="2:18" ht="14.5" x14ac:dyDescent="0.35">
      <c r="B10" s="9">
        <f t="shared" ref="B10:B27" si="1">B9+1</f>
        <v>2</v>
      </c>
      <c r="C10" s="18" t="str">
        <f>[1]sheet1!B4</f>
        <v>201U0007</v>
      </c>
      <c r="D10" s="50" t="str">
        <f>[1]sheet1!C4</f>
        <v>ATAXCA CAGAL EVELYN</v>
      </c>
      <c r="E10" s="51"/>
      <c r="F10" s="51"/>
      <c r="G10" s="51"/>
      <c r="H10" s="51"/>
      <c r="I10" s="52"/>
      <c r="J10" s="7">
        <f>[1]sheet1!J4</f>
        <v>90</v>
      </c>
      <c r="K10" s="7">
        <f>[1]sheet1!K4</f>
        <v>85</v>
      </c>
      <c r="L10" s="7">
        <v>0</v>
      </c>
      <c r="M10" s="7">
        <v>0</v>
      </c>
      <c r="N10" s="7">
        <v>0</v>
      </c>
      <c r="O10" s="7">
        <v>0</v>
      </c>
      <c r="P10" s="10">
        <f t="shared" si="0"/>
        <v>29.166666666666668</v>
      </c>
    </row>
    <row r="11" spans="2:18" ht="14.5" x14ac:dyDescent="0.35">
      <c r="B11" s="9">
        <f t="shared" si="1"/>
        <v>3</v>
      </c>
      <c r="C11" s="18" t="str">
        <f>[1]sheet1!B5</f>
        <v>241U0005</v>
      </c>
      <c r="D11" s="50" t="str">
        <f>[1]sheet1!C5</f>
        <v>CADENA IBARRA DAVID ELIAM</v>
      </c>
      <c r="E11" s="51"/>
      <c r="F11" s="51"/>
      <c r="G11" s="51"/>
      <c r="H11" s="51"/>
      <c r="I11" s="52"/>
      <c r="J11" s="7">
        <f>[1]sheet1!J5</f>
        <v>75</v>
      </c>
      <c r="K11" s="7">
        <f>[1]sheet1!K5</f>
        <v>75</v>
      </c>
      <c r="L11" s="7">
        <v>0</v>
      </c>
      <c r="M11" s="7">
        <v>0</v>
      </c>
      <c r="N11" s="7">
        <v>0</v>
      </c>
      <c r="O11" s="7">
        <v>0</v>
      </c>
      <c r="P11" s="10">
        <f t="shared" si="0"/>
        <v>25</v>
      </c>
    </row>
    <row r="12" spans="2:18" ht="14.5" x14ac:dyDescent="0.35">
      <c r="B12" s="9">
        <f>B11+1</f>
        <v>4</v>
      </c>
      <c r="C12" s="26" t="str">
        <f>[1]sheet1!B6</f>
        <v>201U0008</v>
      </c>
      <c r="D12" s="53" t="str">
        <f>[1]sheet1!C6</f>
        <v>CAPORAL ANDRADE LUIS RODOLFO</v>
      </c>
      <c r="E12" s="54"/>
      <c r="F12" s="54"/>
      <c r="G12" s="54"/>
      <c r="H12" s="54"/>
      <c r="I12" s="55"/>
      <c r="J12" s="28">
        <f>[1]sheet1!J6</f>
        <v>90</v>
      </c>
      <c r="K12" s="28">
        <f>[1]sheet1!K6</f>
        <v>90</v>
      </c>
      <c r="L12" s="28">
        <v>0</v>
      </c>
      <c r="M12" s="28">
        <v>0</v>
      </c>
      <c r="N12" s="28">
        <v>0</v>
      </c>
      <c r="O12" s="28">
        <v>0</v>
      </c>
      <c r="P12" s="10">
        <f t="shared" si="0"/>
        <v>30</v>
      </c>
    </row>
    <row r="13" spans="2:18" ht="14.5" x14ac:dyDescent="0.35">
      <c r="B13" s="20">
        <f t="shared" si="1"/>
        <v>5</v>
      </c>
      <c r="C13" s="32" t="str">
        <f>[1]sheet1!B7</f>
        <v>201U0010</v>
      </c>
      <c r="D13" s="46" t="str">
        <f>[1]sheet1!C7</f>
        <v>CHAGALA CORDOBA ARLET</v>
      </c>
      <c r="E13" s="46"/>
      <c r="F13" s="46"/>
      <c r="G13" s="46"/>
      <c r="H13" s="46"/>
      <c r="I13" s="46"/>
      <c r="J13" s="36">
        <f>[1]sheet1!J7</f>
        <v>95</v>
      </c>
      <c r="K13" s="36">
        <f>[1]sheet1!K7</f>
        <v>95</v>
      </c>
      <c r="L13" s="32"/>
      <c r="M13" s="32"/>
      <c r="N13" s="32"/>
      <c r="O13" s="32"/>
      <c r="P13" s="10">
        <f t="shared" si="0"/>
        <v>31.666666666666668</v>
      </c>
    </row>
    <row r="14" spans="2:18" ht="14.5" x14ac:dyDescent="0.35">
      <c r="B14" s="9">
        <f t="shared" si="1"/>
        <v>6</v>
      </c>
      <c r="C14" s="29" t="str">
        <f>[1]sheet1!B8</f>
        <v>191U0018</v>
      </c>
      <c r="D14" s="56" t="str">
        <f>[1]sheet1!C8</f>
        <v>CHIGUIL HERNANDEZ EDUARDO MANUEL</v>
      </c>
      <c r="E14" s="57"/>
      <c r="F14" s="57"/>
      <c r="G14" s="57"/>
      <c r="H14" s="57"/>
      <c r="I14" s="58"/>
      <c r="J14" s="33">
        <f>[1]sheet1!J8</f>
        <v>80</v>
      </c>
      <c r="K14" s="33">
        <f>[1]sheet1!K8</f>
        <v>80</v>
      </c>
      <c r="L14" s="33">
        <v>0</v>
      </c>
      <c r="M14" s="33">
        <v>0</v>
      </c>
      <c r="N14" s="33">
        <v>0</v>
      </c>
      <c r="O14" s="33">
        <v>0</v>
      </c>
      <c r="P14" s="10">
        <f t="shared" si="0"/>
        <v>26.666666666666668</v>
      </c>
    </row>
    <row r="15" spans="2:18" ht="14.5" x14ac:dyDescent="0.35">
      <c r="B15" s="9">
        <f t="shared" si="1"/>
        <v>7</v>
      </c>
      <c r="C15" t="str">
        <f>[1]sheet1!B9</f>
        <v>201U0013</v>
      </c>
      <c r="D15" s="46" t="str">
        <f>[1]sheet1!C9</f>
        <v>CHIPOL POLITO EDUARDO</v>
      </c>
      <c r="E15" s="46"/>
      <c r="F15" s="46"/>
      <c r="G15" s="46"/>
      <c r="H15" s="46"/>
      <c r="I15" s="46"/>
      <c r="J15" s="36">
        <f>[1]sheet1!J9</f>
        <v>85</v>
      </c>
      <c r="K15" s="36">
        <f>[1]sheet1!K9</f>
        <v>85</v>
      </c>
      <c r="L15" s="32"/>
      <c r="M15" s="32"/>
      <c r="N15" s="32"/>
      <c r="O15" s="32"/>
      <c r="P15" s="10">
        <f t="shared" si="0"/>
        <v>28.333333333333332</v>
      </c>
    </row>
    <row r="16" spans="2:18" ht="14.5" x14ac:dyDescent="0.35">
      <c r="B16" s="9">
        <f t="shared" si="1"/>
        <v>8</v>
      </c>
      <c r="C16" s="18" t="str">
        <f>[1]sheet1!B10</f>
        <v>191U0030</v>
      </c>
      <c r="D16" s="47" t="str">
        <f>[1]sheet1!C10</f>
        <v>ESCUDERO ESCOBAR MADAY DEL CARMEN</v>
      </c>
      <c r="E16" s="48"/>
      <c r="F16" s="48"/>
      <c r="G16" s="48"/>
      <c r="H16" s="48"/>
      <c r="I16" s="49"/>
      <c r="J16" s="31">
        <f>[1]sheet1!J10</f>
        <v>70</v>
      </c>
      <c r="K16" s="31">
        <f>[1]sheet1!K10</f>
        <v>70</v>
      </c>
      <c r="L16" s="31">
        <v>0</v>
      </c>
      <c r="M16" s="31">
        <v>0</v>
      </c>
      <c r="N16" s="31">
        <v>0</v>
      </c>
      <c r="O16" s="31">
        <v>0</v>
      </c>
      <c r="P16" s="10">
        <f t="shared" si="0"/>
        <v>23.333333333333332</v>
      </c>
    </row>
    <row r="17" spans="2:16" ht="14.5" x14ac:dyDescent="0.35">
      <c r="B17" s="9">
        <f t="shared" si="1"/>
        <v>9</v>
      </c>
      <c r="C17" s="18" t="str">
        <f>[1]sheet1!B11</f>
        <v>201U0021</v>
      </c>
      <c r="D17" s="23" t="str">
        <f>[1]sheet1!C11</f>
        <v>GORGONIO COBAXIN KAREN LIZBETH</v>
      </c>
      <c r="E17" s="21"/>
      <c r="F17" s="21"/>
      <c r="G17" s="21"/>
      <c r="H17" s="21"/>
      <c r="I17" s="22"/>
      <c r="J17" s="7">
        <f>[1]sheet1!J11</f>
        <v>80</v>
      </c>
      <c r="K17" s="7">
        <f>[1]sheet1!K11</f>
        <v>80</v>
      </c>
      <c r="L17" s="7">
        <v>0</v>
      </c>
      <c r="M17" s="7">
        <v>0</v>
      </c>
      <c r="N17" s="7">
        <v>0</v>
      </c>
      <c r="O17" s="7">
        <v>0</v>
      </c>
      <c r="P17" s="10">
        <f t="shared" si="0"/>
        <v>26.666666666666668</v>
      </c>
    </row>
    <row r="18" spans="2:16" ht="14.5" x14ac:dyDescent="0.35">
      <c r="B18" s="9">
        <f t="shared" si="1"/>
        <v>10</v>
      </c>
      <c r="C18" s="18" t="str">
        <f>[1]sheet1!B12</f>
        <v>201U0024</v>
      </c>
      <c r="D18" s="23" t="str">
        <f>[1]sheet1!C12</f>
        <v>HERNANDEZ CAIXBA LUIS ALBERTO</v>
      </c>
      <c r="E18" s="21"/>
      <c r="F18" s="21"/>
      <c r="G18" s="21"/>
      <c r="H18" s="21"/>
      <c r="I18" s="22"/>
      <c r="J18" s="7">
        <f>[1]sheet1!J12</f>
        <v>85</v>
      </c>
      <c r="K18" s="7">
        <f>[1]sheet1!K12</f>
        <v>85</v>
      </c>
      <c r="L18" s="7">
        <v>0</v>
      </c>
      <c r="M18" s="7">
        <v>0</v>
      </c>
      <c r="N18" s="7">
        <v>0</v>
      </c>
      <c r="O18" s="7">
        <v>0</v>
      </c>
      <c r="P18" s="10">
        <f t="shared" si="0"/>
        <v>28.333333333333332</v>
      </c>
    </row>
    <row r="19" spans="2:16" ht="14.5" x14ac:dyDescent="0.35">
      <c r="B19" s="9">
        <f t="shared" si="1"/>
        <v>11</v>
      </c>
      <c r="C19" s="18" t="str">
        <f>[1]sheet1!B13</f>
        <v>201U0025</v>
      </c>
      <c r="D19" s="23" t="str">
        <f>[1]sheet1!C13</f>
        <v>HERNANDEZ DOMINGUEZ CARLOS ALBERTO</v>
      </c>
      <c r="E19" s="21"/>
      <c r="F19" s="21"/>
      <c r="G19" s="21"/>
      <c r="H19" s="21"/>
      <c r="I19" s="22"/>
      <c r="J19" s="7">
        <f>[1]sheet1!J13</f>
        <v>90</v>
      </c>
      <c r="K19" s="7">
        <f>[1]sheet1!K13</f>
        <v>95</v>
      </c>
      <c r="L19" s="7">
        <v>0</v>
      </c>
      <c r="M19" s="7">
        <v>0</v>
      </c>
      <c r="N19" s="7">
        <v>0</v>
      </c>
      <c r="O19" s="7">
        <v>0</v>
      </c>
      <c r="P19" s="10">
        <f t="shared" si="0"/>
        <v>30.833333333333332</v>
      </c>
    </row>
    <row r="20" spans="2:16" ht="14.5" x14ac:dyDescent="0.35">
      <c r="B20" s="9">
        <f t="shared" si="1"/>
        <v>12</v>
      </c>
      <c r="C20" s="18" t="str">
        <f>[1]sheet1!B14</f>
        <v>201U0028</v>
      </c>
      <c r="D20" s="23" t="str">
        <f>[1]sheet1!C14</f>
        <v>HERRERA PEREZ CARLOS ALBERTO</v>
      </c>
      <c r="E20" s="21"/>
      <c r="F20" s="21"/>
      <c r="G20" s="21"/>
      <c r="H20" s="21"/>
      <c r="I20" s="22"/>
      <c r="J20" s="7">
        <f>[1]sheet1!J14</f>
        <v>85</v>
      </c>
      <c r="K20" s="7">
        <f>[1]sheet1!K14</f>
        <v>90</v>
      </c>
      <c r="L20" s="7">
        <v>0</v>
      </c>
      <c r="M20" s="7">
        <v>0</v>
      </c>
      <c r="N20" s="7">
        <v>0</v>
      </c>
      <c r="O20" s="7">
        <v>0</v>
      </c>
      <c r="P20" s="10">
        <f t="shared" si="0"/>
        <v>29.166666666666668</v>
      </c>
    </row>
    <row r="21" spans="2:16" ht="15.75" customHeight="1" x14ac:dyDescent="0.35">
      <c r="B21" s="9">
        <f t="shared" si="1"/>
        <v>13</v>
      </c>
      <c r="C21" s="18" t="str">
        <f>[1]sheet1!B15</f>
        <v>201U0035</v>
      </c>
      <c r="D21" s="17" t="str">
        <f>[1]sheet1!C15</f>
        <v>MARTINEZ MARIN FRANCISCO JAVIER</v>
      </c>
      <c r="E21" s="21"/>
      <c r="F21" s="21"/>
      <c r="G21" s="21"/>
      <c r="H21" s="21"/>
      <c r="I21" s="22"/>
      <c r="J21" s="7">
        <f>[1]sheet1!J15</f>
        <v>80</v>
      </c>
      <c r="K21" s="7">
        <f>[1]sheet1!K15</f>
        <v>80</v>
      </c>
      <c r="L21" s="7">
        <v>0</v>
      </c>
      <c r="M21" s="7">
        <v>0</v>
      </c>
      <c r="N21" s="7">
        <v>0</v>
      </c>
      <c r="O21" s="7">
        <v>0</v>
      </c>
      <c r="P21" s="10">
        <f t="shared" si="0"/>
        <v>26.666666666666668</v>
      </c>
    </row>
    <row r="22" spans="2:16" ht="15.75" customHeight="1" x14ac:dyDescent="0.35">
      <c r="B22" s="9">
        <f t="shared" si="1"/>
        <v>14</v>
      </c>
      <c r="C22" s="18" t="str">
        <f>[1]sheet1!B16</f>
        <v>201U0409</v>
      </c>
      <c r="D22" s="17" t="str">
        <f>[1]sheet1!C16</f>
        <v>MIL LINARES EMMANUEL DE JESUS</v>
      </c>
      <c r="E22" s="21"/>
      <c r="F22" s="21"/>
      <c r="G22" s="21"/>
      <c r="H22" s="21"/>
      <c r="I22" s="22"/>
      <c r="J22" s="7">
        <f>[1]sheet1!J16</f>
        <v>95</v>
      </c>
      <c r="K22" s="7">
        <f>[1]sheet1!K16</f>
        <v>95</v>
      </c>
      <c r="L22" s="7">
        <v>0</v>
      </c>
      <c r="M22" s="7">
        <v>0</v>
      </c>
      <c r="N22" s="7">
        <v>0</v>
      </c>
      <c r="O22" s="7">
        <v>0</v>
      </c>
      <c r="P22" s="10">
        <f t="shared" si="0"/>
        <v>31.666666666666668</v>
      </c>
    </row>
    <row r="23" spans="2:16" ht="15.75" customHeight="1" x14ac:dyDescent="0.35">
      <c r="B23" s="9">
        <f t="shared" si="1"/>
        <v>15</v>
      </c>
      <c r="C23" s="18" t="str">
        <f>[1]sheet1!B17</f>
        <v>191U0055</v>
      </c>
      <c r="D23" s="23" t="str">
        <f>[1]sheet1!C17</f>
        <v>MUÑOZ CASTILLO SILVIA ALEXIA</v>
      </c>
      <c r="E23" s="21"/>
      <c r="F23" s="21"/>
      <c r="G23" s="21"/>
      <c r="H23" s="21"/>
      <c r="I23" s="22"/>
      <c r="J23" s="7">
        <f>[1]sheet1!J17</f>
        <v>0</v>
      </c>
      <c r="K23" s="7">
        <f>[1]sheet1!K17</f>
        <v>0</v>
      </c>
      <c r="L23" s="7">
        <v>0</v>
      </c>
      <c r="M23" s="7">
        <v>0</v>
      </c>
      <c r="N23" s="7">
        <v>0</v>
      </c>
      <c r="O23" s="7">
        <v>0</v>
      </c>
      <c r="P23" s="10">
        <f t="shared" si="0"/>
        <v>0</v>
      </c>
    </row>
    <row r="24" spans="2:16" ht="15.75" customHeight="1" x14ac:dyDescent="0.35">
      <c r="B24" s="9">
        <f t="shared" si="1"/>
        <v>16</v>
      </c>
      <c r="C24" s="18" t="str">
        <f>[1]sheet1!B18</f>
        <v>201U0042</v>
      </c>
      <c r="D24" s="23" t="str">
        <f>[1]sheet1!C18</f>
        <v>PEREZ VAZQUEZ JAQUELIN</v>
      </c>
      <c r="E24" s="21"/>
      <c r="F24" s="21"/>
      <c r="G24" s="21"/>
      <c r="H24" s="21"/>
      <c r="I24" s="22"/>
      <c r="J24" s="7">
        <f>[1]sheet1!J18</f>
        <v>70</v>
      </c>
      <c r="K24" s="7">
        <f>[1]sheet1!K18</f>
        <v>0</v>
      </c>
      <c r="L24" s="7">
        <v>0</v>
      </c>
      <c r="M24" s="7">
        <v>0</v>
      </c>
      <c r="N24" s="7">
        <v>0</v>
      </c>
      <c r="O24" s="7">
        <v>0</v>
      </c>
      <c r="P24" s="10">
        <f t="shared" si="0"/>
        <v>11.666666666666666</v>
      </c>
    </row>
    <row r="25" spans="2:16" ht="15.75" customHeight="1" x14ac:dyDescent="0.35">
      <c r="B25" s="9">
        <f t="shared" si="1"/>
        <v>17</v>
      </c>
      <c r="C25" s="18" t="str">
        <f>[1]sheet1!B19</f>
        <v>201U0044</v>
      </c>
      <c r="D25" s="23" t="str">
        <f>[1]sheet1!C19</f>
        <v>PUCHETA MARCIAL NORA JOSEFINA</v>
      </c>
      <c r="E25" s="21"/>
      <c r="F25" s="21"/>
      <c r="G25" s="21"/>
      <c r="H25" s="21"/>
      <c r="I25" s="22"/>
      <c r="J25" s="7">
        <f>[1]sheet1!J19</f>
        <v>90</v>
      </c>
      <c r="K25" s="7">
        <f>[1]sheet1!K19</f>
        <v>90</v>
      </c>
      <c r="L25" s="7">
        <v>0</v>
      </c>
      <c r="M25" s="7">
        <v>0</v>
      </c>
      <c r="N25" s="7">
        <v>0</v>
      </c>
      <c r="O25" s="7">
        <v>0</v>
      </c>
      <c r="P25" s="10">
        <f t="shared" si="0"/>
        <v>30</v>
      </c>
    </row>
    <row r="26" spans="2:16" ht="15.75" customHeight="1" x14ac:dyDescent="0.35">
      <c r="B26" s="9">
        <f t="shared" si="1"/>
        <v>18</v>
      </c>
      <c r="C26" s="18"/>
      <c r="D26" s="23"/>
      <c r="E26" s="21"/>
      <c r="F26" s="21"/>
      <c r="G26" s="21"/>
      <c r="H26" s="21"/>
      <c r="I26" s="22"/>
      <c r="J26" s="7"/>
      <c r="K26" s="7"/>
      <c r="L26" s="7"/>
      <c r="M26" s="7"/>
      <c r="N26" s="7"/>
      <c r="O26" s="7"/>
      <c r="P26" s="10">
        <f t="shared" si="0"/>
        <v>0</v>
      </c>
    </row>
    <row r="27" spans="2:16" ht="15.75" customHeight="1" x14ac:dyDescent="0.35">
      <c r="B27" s="9">
        <f t="shared" si="1"/>
        <v>19</v>
      </c>
      <c r="C27" s="18"/>
      <c r="D27" s="43"/>
      <c r="E27" s="44"/>
      <c r="F27" s="44"/>
      <c r="G27" s="44"/>
      <c r="H27" s="44"/>
      <c r="I27" s="45"/>
      <c r="J27" s="7"/>
      <c r="K27" s="7"/>
      <c r="L27" s="7"/>
      <c r="M27" s="7"/>
      <c r="N27" s="7"/>
      <c r="O27" s="7"/>
      <c r="P27" s="10">
        <f t="shared" si="0"/>
        <v>0</v>
      </c>
    </row>
    <row r="28" spans="2:16" ht="15.75" customHeight="1" x14ac:dyDescent="0.35">
      <c r="B28" s="9"/>
      <c r="C28" s="6"/>
      <c r="D28" s="64"/>
      <c r="E28" s="65"/>
      <c r="F28" s="65"/>
      <c r="G28" s="65"/>
      <c r="H28" s="65"/>
      <c r="I28" s="66"/>
      <c r="J28" s="6"/>
      <c r="K28" s="6"/>
      <c r="L28" s="6"/>
      <c r="M28" s="6"/>
      <c r="N28" s="6"/>
      <c r="O28" s="6"/>
      <c r="P28" s="10">
        <f t="shared" si="0"/>
        <v>0</v>
      </c>
    </row>
    <row r="29" spans="2:16" ht="15.75" customHeight="1" x14ac:dyDescent="0.35">
      <c r="C29" s="59"/>
      <c r="D29" s="60"/>
      <c r="E29" s="3"/>
      <c r="H29" s="75" t="s">
        <v>17</v>
      </c>
      <c r="I29" s="76"/>
      <c r="J29" s="11">
        <f t="shared" ref="J29:O29" si="2">COUNTIF(J9:J28,"&gt;=70")</f>
        <v>16</v>
      </c>
      <c r="K29" s="11">
        <f t="shared" si="2"/>
        <v>15</v>
      </c>
      <c r="L29" s="11">
        <f t="shared" si="2"/>
        <v>0</v>
      </c>
      <c r="M29" s="11">
        <f t="shared" si="2"/>
        <v>0</v>
      </c>
      <c r="N29" s="11">
        <f t="shared" si="2"/>
        <v>0</v>
      </c>
      <c r="O29" s="11">
        <f t="shared" si="2"/>
        <v>0</v>
      </c>
      <c r="P29" s="12">
        <f>COUNTIF(P9:P27,"&gt;=70")</f>
        <v>0</v>
      </c>
    </row>
    <row r="30" spans="2:16" ht="15.75" customHeight="1" x14ac:dyDescent="0.35">
      <c r="C30" s="59"/>
      <c r="D30" s="60"/>
      <c r="E30" s="2"/>
      <c r="H30" s="73" t="s">
        <v>18</v>
      </c>
      <c r="I30" s="66"/>
      <c r="J30" s="13">
        <f t="shared" ref="J30:O30" si="3">COUNTIF(J9:J28,"&lt;70")</f>
        <v>1</v>
      </c>
      <c r="K30" s="13">
        <f t="shared" si="3"/>
        <v>2</v>
      </c>
      <c r="L30" s="13">
        <f t="shared" si="3"/>
        <v>15</v>
      </c>
      <c r="M30" s="13">
        <f t="shared" si="3"/>
        <v>15</v>
      </c>
      <c r="N30" s="13">
        <f t="shared" si="3"/>
        <v>15</v>
      </c>
      <c r="O30" s="13">
        <f t="shared" si="3"/>
        <v>15</v>
      </c>
      <c r="P30" s="13">
        <f>COUNTIF(P9:P28,"&lt;70")</f>
        <v>20</v>
      </c>
    </row>
    <row r="31" spans="2:16" ht="15.75" customHeight="1" x14ac:dyDescent="0.35">
      <c r="C31" s="59"/>
      <c r="D31" s="60"/>
      <c r="E31" s="60"/>
      <c r="H31" s="73" t="s">
        <v>19</v>
      </c>
      <c r="I31" s="66"/>
      <c r="J31" s="13">
        <f t="shared" ref="J31:O31" si="4">COUNT(J9:J28)</f>
        <v>17</v>
      </c>
      <c r="K31" s="13">
        <f t="shared" si="4"/>
        <v>17</v>
      </c>
      <c r="L31" s="13">
        <f t="shared" si="4"/>
        <v>15</v>
      </c>
      <c r="M31" s="13">
        <f t="shared" si="4"/>
        <v>15</v>
      </c>
      <c r="N31" s="13">
        <f t="shared" si="4"/>
        <v>15</v>
      </c>
      <c r="O31" s="13">
        <f t="shared" si="4"/>
        <v>15</v>
      </c>
      <c r="P31" s="13">
        <f>COUNT(P9:P28)</f>
        <v>20</v>
      </c>
    </row>
    <row r="32" spans="2:16" ht="15.75" customHeight="1" x14ac:dyDescent="0.35">
      <c r="C32" s="59"/>
      <c r="D32" s="60"/>
      <c r="E32" s="3"/>
      <c r="F32" s="14"/>
      <c r="H32" s="74" t="s">
        <v>20</v>
      </c>
      <c r="I32" s="66"/>
      <c r="J32" s="15">
        <f t="shared" ref="J32:P32" si="5">J29/J31</f>
        <v>0.94117647058823528</v>
      </c>
      <c r="K32" s="16">
        <f t="shared" si="5"/>
        <v>0.88235294117647056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16">
        <f t="shared" si="5"/>
        <v>0</v>
      </c>
    </row>
    <row r="33" spans="3:16" ht="15.75" customHeight="1" x14ac:dyDescent="0.35">
      <c r="C33" s="59"/>
      <c r="D33" s="60"/>
      <c r="E33" s="3"/>
      <c r="F33" s="14"/>
      <c r="H33" s="74" t="s">
        <v>21</v>
      </c>
      <c r="I33" s="66"/>
      <c r="J33" s="15">
        <f t="shared" ref="J33:P33" si="6">J30/J31</f>
        <v>5.8823529411764705E-2</v>
      </c>
      <c r="K33" s="15">
        <f t="shared" si="6"/>
        <v>0.11764705882352941</v>
      </c>
      <c r="L33" s="16">
        <f t="shared" si="6"/>
        <v>1</v>
      </c>
      <c r="M33" s="16">
        <f t="shared" si="6"/>
        <v>1</v>
      </c>
      <c r="N33" s="16">
        <f t="shared" si="6"/>
        <v>1</v>
      </c>
      <c r="O33" s="16">
        <f t="shared" si="6"/>
        <v>1</v>
      </c>
      <c r="P33" s="16">
        <f t="shared" si="6"/>
        <v>1</v>
      </c>
    </row>
    <row r="34" spans="3:16" ht="15.75" customHeight="1" x14ac:dyDescent="0.35">
      <c r="C34" s="59"/>
      <c r="D34" s="60"/>
      <c r="E34" s="2"/>
      <c r="F34" s="14"/>
    </row>
    <row r="35" spans="3:16" ht="15.75" customHeight="1" x14ac:dyDescent="0.35">
      <c r="C35" s="3"/>
      <c r="D35" s="3"/>
      <c r="E35" s="2"/>
      <c r="F35" s="14"/>
    </row>
    <row r="36" spans="3:16" ht="15.75" customHeight="1" x14ac:dyDescent="0.35">
      <c r="J36" s="71"/>
      <c r="K36" s="71"/>
      <c r="L36" s="71"/>
      <c r="M36" s="71"/>
      <c r="N36" s="71"/>
      <c r="O36" s="71"/>
      <c r="P36" s="71"/>
    </row>
    <row r="37" spans="3:16" ht="15.75" customHeight="1" x14ac:dyDescent="0.35">
      <c r="J37" s="72" t="s">
        <v>22</v>
      </c>
      <c r="K37" s="54"/>
      <c r="L37" s="54"/>
      <c r="M37" s="54"/>
      <c r="N37" s="54"/>
      <c r="O37" s="54"/>
      <c r="P37" s="54"/>
    </row>
    <row r="38" spans="3:16" ht="15.75" customHeight="1" x14ac:dyDescent="0.35"/>
    <row r="39" spans="3:16" ht="15.75" customHeight="1" x14ac:dyDescent="0.35"/>
    <row r="40" spans="3:16" ht="15.75" customHeight="1" x14ac:dyDescent="0.35"/>
    <row r="41" spans="3:16" ht="15.75" customHeight="1" x14ac:dyDescent="0.35"/>
    <row r="42" spans="3:16" ht="15.75" customHeight="1" x14ac:dyDescent="0.35"/>
    <row r="43" spans="3:16" ht="15.75" customHeight="1" x14ac:dyDescent="0.35"/>
    <row r="44" spans="3:16" ht="15.75" customHeight="1" x14ac:dyDescent="0.35"/>
    <row r="45" spans="3:16" ht="15.75" customHeight="1" x14ac:dyDescent="0.35"/>
    <row r="46" spans="3:16" ht="15.75" customHeight="1" x14ac:dyDescent="0.35"/>
    <row r="47" spans="3:16" ht="15.75" customHeight="1" x14ac:dyDescent="0.35"/>
    <row r="48" spans="3:1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2">
    <mergeCell ref="H29:I29"/>
    <mergeCell ref="H30:I30"/>
    <mergeCell ref="D28:I28"/>
    <mergeCell ref="C29:D29"/>
    <mergeCell ref="C30:D30"/>
    <mergeCell ref="J36:P36"/>
    <mergeCell ref="J37:P37"/>
    <mergeCell ref="C31:E31"/>
    <mergeCell ref="H31:I31"/>
    <mergeCell ref="C32:D32"/>
    <mergeCell ref="H32:I32"/>
    <mergeCell ref="C33:D33"/>
    <mergeCell ref="H33:I33"/>
    <mergeCell ref="C34:D34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27:I27"/>
    <mergeCell ref="D15:I15"/>
    <mergeCell ref="D16:I16"/>
    <mergeCell ref="D10:I10"/>
    <mergeCell ref="D11:I11"/>
    <mergeCell ref="D12:I12"/>
    <mergeCell ref="D14:I14"/>
    <mergeCell ref="D13:I13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975"/>
  <sheetViews>
    <sheetView topLeftCell="A12" workbookViewId="0">
      <selection activeCell="J27" sqref="J27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67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8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s="4" t="s">
        <v>2</v>
      </c>
      <c r="D4" s="69" t="s">
        <v>28</v>
      </c>
      <c r="E4" s="62"/>
      <c r="F4" s="62"/>
      <c r="G4" s="62"/>
      <c r="I4" s="4" t="s">
        <v>3</v>
      </c>
      <c r="J4" s="63" t="s">
        <v>26</v>
      </c>
      <c r="K4" s="62"/>
      <c r="M4" s="4" t="s">
        <v>4</v>
      </c>
      <c r="N4" s="70">
        <v>45357</v>
      </c>
      <c r="O4" s="62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63" t="s">
        <v>24</v>
      </c>
      <c r="E6" s="62"/>
      <c r="F6" s="62"/>
      <c r="G6" s="62"/>
      <c r="I6" s="59" t="s">
        <v>6</v>
      </c>
      <c r="J6" s="60"/>
      <c r="K6" s="61" t="s">
        <v>29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4" t="s">
        <v>9</v>
      </c>
      <c r="E8" s="65"/>
      <c r="F8" s="65"/>
      <c r="G8" s="65"/>
      <c r="H8" s="65"/>
      <c r="I8" s="6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16</v>
      </c>
    </row>
    <row r="9" spans="2:18" ht="14.5" x14ac:dyDescent="0.35">
      <c r="B9" s="9">
        <v>1</v>
      </c>
      <c r="C9" s="9" t="str">
        <f>[2]sheet1!B3</f>
        <v>201U0006</v>
      </c>
      <c r="D9" s="43" t="str">
        <f>[2]sheet1!C3</f>
        <v>ANTELE DOMINGUEZ PABLO AKARY</v>
      </c>
      <c r="E9" s="65"/>
      <c r="F9" s="65"/>
      <c r="G9" s="65"/>
      <c r="H9" s="65"/>
      <c r="I9" s="66"/>
      <c r="J9" s="7">
        <v>85</v>
      </c>
      <c r="K9" s="7">
        <v>0</v>
      </c>
      <c r="L9" s="7">
        <v>0</v>
      </c>
      <c r="M9" s="7">
        <v>0</v>
      </c>
      <c r="N9" s="7">
        <v>0</v>
      </c>
      <c r="O9" s="10">
        <f>SUM(J9:N9)/5</f>
        <v>17</v>
      </c>
    </row>
    <row r="10" spans="2:18" ht="14.5" x14ac:dyDescent="0.35">
      <c r="B10" s="9">
        <f>B9+1</f>
        <v>2</v>
      </c>
      <c r="C10" s="9" t="str">
        <f>[2]sheet1!B4</f>
        <v>201U0007</v>
      </c>
      <c r="D10" s="50" t="str">
        <f>[2]sheet1!C4</f>
        <v>ATAXCA CAGAL EVELYN</v>
      </c>
      <c r="E10" s="65"/>
      <c r="F10" s="65"/>
      <c r="G10" s="65"/>
      <c r="H10" s="65"/>
      <c r="I10" s="66"/>
      <c r="J10" s="7">
        <v>90</v>
      </c>
      <c r="K10" s="7">
        <v>0</v>
      </c>
      <c r="L10" s="7">
        <v>0</v>
      </c>
      <c r="M10" s="7">
        <v>0</v>
      </c>
      <c r="N10" s="7">
        <v>0</v>
      </c>
      <c r="O10" s="10">
        <f>SUM(J10:N10)/5</f>
        <v>18</v>
      </c>
    </row>
    <row r="11" spans="2:18" ht="14.5" x14ac:dyDescent="0.35">
      <c r="B11" s="9">
        <f>B10+1</f>
        <v>3</v>
      </c>
      <c r="C11" s="9" t="str">
        <f>[2]sheet1!B5</f>
        <v>241U0005</v>
      </c>
      <c r="D11" s="50" t="str">
        <f>[2]sheet1!C5</f>
        <v>CADENA IBARRA DAVID ELIAM</v>
      </c>
      <c r="E11" s="65"/>
      <c r="F11" s="65"/>
      <c r="G11" s="65"/>
      <c r="H11" s="65"/>
      <c r="I11" s="66"/>
      <c r="J11" s="7">
        <v>75</v>
      </c>
      <c r="K11" s="7">
        <v>0</v>
      </c>
      <c r="L11" s="7">
        <v>0</v>
      </c>
      <c r="M11" s="7">
        <v>0</v>
      </c>
      <c r="N11" s="7">
        <v>0</v>
      </c>
      <c r="O11" s="10">
        <f>SUM(J11:N11)/5</f>
        <v>15</v>
      </c>
    </row>
    <row r="12" spans="2:18" ht="14.5" x14ac:dyDescent="0.35">
      <c r="B12" s="9">
        <f>B11+1</f>
        <v>4</v>
      </c>
      <c r="C12" s="9" t="str">
        <f>[2]sheet1!B6</f>
        <v>201U0008</v>
      </c>
      <c r="D12" s="50" t="str">
        <f>[2]sheet1!C6</f>
        <v>CAPORAL ANDRADE LUIS RODOLFO</v>
      </c>
      <c r="E12" s="65"/>
      <c r="F12" s="65"/>
      <c r="G12" s="65"/>
      <c r="H12" s="65"/>
      <c r="I12" s="66"/>
      <c r="J12" s="7">
        <v>90</v>
      </c>
      <c r="K12" s="7">
        <v>0</v>
      </c>
      <c r="L12" s="7">
        <v>0</v>
      </c>
      <c r="M12" s="7">
        <v>0</v>
      </c>
      <c r="N12" s="7">
        <v>0</v>
      </c>
      <c r="O12" s="10">
        <f>SUM(J12:N12)/5</f>
        <v>18</v>
      </c>
    </row>
    <row r="13" spans="2:18" ht="14.5" x14ac:dyDescent="0.35">
      <c r="B13" s="9">
        <f>B12+1</f>
        <v>5</v>
      </c>
      <c r="C13" s="9" t="str">
        <f>[2]sheet1!B7</f>
        <v>201U0010</v>
      </c>
      <c r="D13" s="53" t="str">
        <f>[2]sheet1!C7</f>
        <v>CHAGALA CORDOBA ARLET</v>
      </c>
      <c r="E13" s="54"/>
      <c r="F13" s="54"/>
      <c r="G13" s="54"/>
      <c r="H13" s="54"/>
      <c r="I13" s="55"/>
      <c r="J13" s="28">
        <v>95</v>
      </c>
      <c r="K13" s="28">
        <v>0</v>
      </c>
      <c r="L13" s="28">
        <v>0</v>
      </c>
      <c r="M13" s="28">
        <v>0</v>
      </c>
      <c r="N13" s="28">
        <v>0</v>
      </c>
      <c r="O13" s="10">
        <f>SUM(J13:N13)/5</f>
        <v>19</v>
      </c>
    </row>
    <row r="14" spans="2:18" ht="14.5" x14ac:dyDescent="0.35">
      <c r="B14" s="9">
        <f>B13+1</f>
        <v>6</v>
      </c>
      <c r="C14" t="str">
        <f>[2]sheet1!B8</f>
        <v>191U0018</v>
      </c>
      <c r="D14" s="77" t="str">
        <f>[2]sheet1!C8</f>
        <v>CHIGUIL HERNANDEZ EDUARDO MANUEL</v>
      </c>
      <c r="E14" s="46"/>
      <c r="F14" s="46"/>
      <c r="G14" s="46"/>
      <c r="H14" s="46"/>
      <c r="I14" s="46"/>
      <c r="J14" s="36">
        <v>85</v>
      </c>
      <c r="K14" s="32"/>
      <c r="L14" s="32"/>
      <c r="M14" s="32"/>
      <c r="N14" s="32"/>
      <c r="O14" s="10">
        <f>SUM(J14:N14)/5</f>
        <v>17</v>
      </c>
    </row>
    <row r="15" spans="2:18" ht="14.5" x14ac:dyDescent="0.35">
      <c r="B15" s="9">
        <f>B14+1</f>
        <v>7</v>
      </c>
      <c r="C15" s="19" t="str">
        <f>[2]sheet1!B9</f>
        <v>191U0019</v>
      </c>
      <c r="D15" s="78" t="str">
        <f>[2]sheet1!C9</f>
        <v>CHIGUIL HERNANDEZ JOSE EDUARDO</v>
      </c>
      <c r="E15" s="62"/>
      <c r="F15" s="62"/>
      <c r="G15" s="62"/>
      <c r="H15" s="62"/>
      <c r="I15" s="76"/>
      <c r="J15" s="31">
        <v>85</v>
      </c>
      <c r="K15" s="31">
        <v>0</v>
      </c>
      <c r="L15" s="31">
        <v>0</v>
      </c>
      <c r="M15" s="31">
        <v>0</v>
      </c>
      <c r="N15" s="31">
        <v>0</v>
      </c>
      <c r="O15" s="10">
        <f>SUM(J15:N15)/5</f>
        <v>17</v>
      </c>
    </row>
    <row r="16" spans="2:18" ht="14.5" x14ac:dyDescent="0.35">
      <c r="B16" s="9">
        <f>B15+1</f>
        <v>8</v>
      </c>
      <c r="C16" s="37" t="str">
        <f>[2]sheet1!B10</f>
        <v>201U0013</v>
      </c>
      <c r="D16" s="27" t="str">
        <f>[2]sheet1!C10</f>
        <v>CHIPOL POLITO EDUARDO</v>
      </c>
      <c r="E16" s="39"/>
      <c r="F16" s="39"/>
      <c r="G16" s="39"/>
      <c r="H16" s="39"/>
      <c r="I16" s="40"/>
      <c r="J16" s="28">
        <v>80</v>
      </c>
      <c r="K16" s="28">
        <v>0</v>
      </c>
      <c r="L16" s="28">
        <v>0</v>
      </c>
      <c r="M16" s="28">
        <v>0</v>
      </c>
      <c r="N16" s="28">
        <v>0</v>
      </c>
      <c r="O16" s="10">
        <f>SUM(J16:N16)/5</f>
        <v>16</v>
      </c>
    </row>
    <row r="17" spans="2:15" ht="14.5" x14ac:dyDescent="0.35">
      <c r="B17" s="20">
        <f>B16+1</f>
        <v>9</v>
      </c>
      <c r="C17" s="32" t="str">
        <f>[2]sheet1!B11</f>
        <v>191U0030</v>
      </c>
      <c r="D17" s="77" t="str">
        <f>[2]sheet1!C11</f>
        <v>ESCUDERO ESCOBAR MADAY DEL CARMEN</v>
      </c>
      <c r="E17" s="77"/>
      <c r="F17" s="77"/>
      <c r="G17" s="77"/>
      <c r="H17" s="77"/>
      <c r="I17" s="77"/>
      <c r="J17" s="36">
        <v>0</v>
      </c>
      <c r="K17" s="32"/>
      <c r="L17" s="32"/>
      <c r="M17" s="32"/>
      <c r="N17" s="32"/>
      <c r="O17" s="10">
        <f>SUM(J17:N17)/5</f>
        <v>0</v>
      </c>
    </row>
    <row r="18" spans="2:15" ht="14.5" x14ac:dyDescent="0.35">
      <c r="B18" s="9">
        <f>B17+1</f>
        <v>10</v>
      </c>
      <c r="C18" s="38" t="str">
        <f>[2]sheet1!B12</f>
        <v>201U0021</v>
      </c>
      <c r="D18" s="30" t="str">
        <f>[2]sheet1!C12</f>
        <v>GORGONIO COBAXIN KAREN LIZBETH</v>
      </c>
      <c r="E18" s="41"/>
      <c r="F18" s="41"/>
      <c r="G18" s="41"/>
      <c r="H18" s="41"/>
      <c r="I18" s="42"/>
      <c r="J18" s="31">
        <v>80</v>
      </c>
      <c r="K18" s="31">
        <v>0</v>
      </c>
      <c r="L18" s="31">
        <v>0</v>
      </c>
      <c r="M18" s="31">
        <v>0</v>
      </c>
      <c r="N18" s="31">
        <v>0</v>
      </c>
      <c r="O18" s="10">
        <f>SUM(J18:N18)/5</f>
        <v>16</v>
      </c>
    </row>
    <row r="19" spans="2:15" ht="14.5" x14ac:dyDescent="0.35">
      <c r="B19" s="9">
        <f>B18+1</f>
        <v>11</v>
      </c>
      <c r="C19" s="9" t="str">
        <f>[2]sheet1!B13</f>
        <v>201U0024</v>
      </c>
      <c r="D19" s="23" t="str">
        <f>[2]sheet1!C13</f>
        <v>HERNANDEZ CAIXBA LUIS ALBERTO</v>
      </c>
      <c r="E19" s="24"/>
      <c r="F19" s="24"/>
      <c r="G19" s="24"/>
      <c r="H19" s="24"/>
      <c r="I19" s="25"/>
      <c r="J19" s="7">
        <v>90</v>
      </c>
      <c r="K19" s="7">
        <v>0</v>
      </c>
      <c r="L19" s="7">
        <v>0</v>
      </c>
      <c r="M19" s="7">
        <v>0</v>
      </c>
      <c r="N19" s="7">
        <v>0</v>
      </c>
      <c r="O19" s="10">
        <f>SUM(J19:N19)/5</f>
        <v>18</v>
      </c>
    </row>
    <row r="20" spans="2:15" ht="14.5" x14ac:dyDescent="0.35">
      <c r="B20" s="9">
        <f>B19+1</f>
        <v>12</v>
      </c>
      <c r="C20" s="9" t="str">
        <f>[2]sheet1!B14</f>
        <v>201U0025</v>
      </c>
      <c r="D20" s="17" t="str">
        <f>[2]sheet1!C14</f>
        <v>HERNANDEZ DOMINGUEZ CARLOS ALBERTO</v>
      </c>
      <c r="E20" s="34"/>
      <c r="F20" s="34"/>
      <c r="G20" s="34"/>
      <c r="H20" s="34"/>
      <c r="I20" s="35"/>
      <c r="J20" s="7">
        <v>90</v>
      </c>
      <c r="K20" s="7">
        <v>0</v>
      </c>
      <c r="L20" s="7">
        <v>0</v>
      </c>
      <c r="M20" s="7">
        <v>0</v>
      </c>
      <c r="N20" s="7">
        <v>0</v>
      </c>
      <c r="O20" s="10">
        <f>SUM(J20:N20)/5</f>
        <v>18</v>
      </c>
    </row>
    <row r="21" spans="2:15" ht="15.75" customHeight="1" x14ac:dyDescent="0.35">
      <c r="B21" s="9">
        <f>B20+1</f>
        <v>13</v>
      </c>
      <c r="C21" s="9" t="str">
        <f>[2]sheet1!B15</f>
        <v>201U0028</v>
      </c>
      <c r="D21" s="23" t="str">
        <f>[2]sheet1!C15</f>
        <v>HERRERA PEREZ CARLOS ALBERTO</v>
      </c>
      <c r="E21" s="24"/>
      <c r="F21" s="24"/>
      <c r="G21" s="24"/>
      <c r="H21" s="24"/>
      <c r="I21" s="25"/>
      <c r="J21" s="7">
        <v>85</v>
      </c>
      <c r="K21" s="7">
        <v>0</v>
      </c>
      <c r="L21" s="7">
        <v>0</v>
      </c>
      <c r="M21" s="7">
        <v>0</v>
      </c>
      <c r="N21" s="7">
        <v>0</v>
      </c>
      <c r="O21" s="10">
        <f>SUM(J21:N21)/5</f>
        <v>17</v>
      </c>
    </row>
    <row r="22" spans="2:15" ht="15.75" customHeight="1" x14ac:dyDescent="0.35">
      <c r="B22" s="9">
        <f>B21+1</f>
        <v>14</v>
      </c>
      <c r="C22" s="9" t="str">
        <f>[2]sheet1!B16</f>
        <v>201U0035</v>
      </c>
      <c r="D22" s="23" t="str">
        <f>[2]sheet1!C16</f>
        <v>MARTINEZ MARIN FRANCISCO JAVIER</v>
      </c>
      <c r="E22" s="24"/>
      <c r="F22" s="24"/>
      <c r="G22" s="24"/>
      <c r="H22" s="24"/>
      <c r="I22" s="25"/>
      <c r="J22" s="7">
        <v>85</v>
      </c>
      <c r="K22" s="7">
        <v>0</v>
      </c>
      <c r="L22" s="7">
        <v>0</v>
      </c>
      <c r="M22" s="7">
        <v>0</v>
      </c>
      <c r="N22" s="7">
        <v>0</v>
      </c>
      <c r="O22" s="10">
        <f>SUM(J22:N22)/5</f>
        <v>17</v>
      </c>
    </row>
    <row r="23" spans="2:15" ht="15.75" customHeight="1" x14ac:dyDescent="0.35">
      <c r="B23" s="9">
        <f>B22+1</f>
        <v>15</v>
      </c>
      <c r="C23" s="9" t="str">
        <f>[2]sheet1!B17</f>
        <v>201U0409</v>
      </c>
      <c r="D23" s="17" t="str">
        <f>[2]sheet1!C17</f>
        <v>MIL LINARES EMMANUEL DE JESUS</v>
      </c>
      <c r="E23" s="34"/>
      <c r="F23" s="34"/>
      <c r="G23" s="34"/>
      <c r="H23" s="34"/>
      <c r="I23" s="35"/>
      <c r="J23" s="7">
        <v>95</v>
      </c>
      <c r="K23" s="7"/>
      <c r="L23" s="7"/>
      <c r="M23" s="7"/>
      <c r="N23" s="7"/>
      <c r="O23" s="10">
        <f>SUM(J23:N23)/5</f>
        <v>19</v>
      </c>
    </row>
    <row r="24" spans="2:15" ht="15.75" customHeight="1" x14ac:dyDescent="0.35">
      <c r="B24" s="9">
        <f>B23+1</f>
        <v>16</v>
      </c>
      <c r="C24" s="9" t="str">
        <f>[2]sheet1!B18</f>
        <v>191U0055</v>
      </c>
      <c r="D24" s="17" t="str">
        <f>[2]sheet1!C18</f>
        <v>MUÑOZ CASTILLO SILVIA ALEXIA</v>
      </c>
      <c r="E24" s="34"/>
      <c r="F24" s="34"/>
      <c r="G24" s="34"/>
      <c r="H24" s="34"/>
      <c r="I24" s="35"/>
      <c r="J24" s="7">
        <v>0</v>
      </c>
      <c r="K24" s="7"/>
      <c r="L24" s="7"/>
      <c r="M24" s="7"/>
      <c r="N24" s="7"/>
      <c r="O24" s="10">
        <f>SUM(J24:N24)/5</f>
        <v>0</v>
      </c>
    </row>
    <row r="25" spans="2:15" ht="15.75" customHeight="1" x14ac:dyDescent="0.35">
      <c r="B25" s="9">
        <f>B24+1</f>
        <v>17</v>
      </c>
      <c r="C25" s="9" t="str">
        <f>[2]sheet1!B19</f>
        <v>201U0042</v>
      </c>
      <c r="D25" s="17" t="str">
        <f>[2]sheet1!C19</f>
        <v>PEREZ VAZQUEZ JAQUELIN</v>
      </c>
      <c r="E25" s="34"/>
      <c r="F25" s="34"/>
      <c r="G25" s="34"/>
      <c r="H25" s="34"/>
      <c r="I25" s="35"/>
      <c r="J25" s="7">
        <v>75</v>
      </c>
      <c r="K25" s="7"/>
      <c r="L25" s="7"/>
      <c r="M25" s="7"/>
      <c r="N25" s="7"/>
      <c r="O25" s="10">
        <f>SUM(J25:N25)/5</f>
        <v>15</v>
      </c>
    </row>
    <row r="26" spans="2:15" ht="15.75" customHeight="1" x14ac:dyDescent="0.35">
      <c r="B26" s="9">
        <f>B25+1</f>
        <v>18</v>
      </c>
      <c r="C26" s="9" t="str">
        <f>[2]sheet1!B20</f>
        <v>201U0044</v>
      </c>
      <c r="D26" s="17" t="str">
        <f>[2]sheet1!C20</f>
        <v>PUCHETA MARCIAL NORA JOSEFINA</v>
      </c>
      <c r="E26" s="34"/>
      <c r="F26" s="34"/>
      <c r="G26" s="34"/>
      <c r="H26" s="34"/>
      <c r="I26" s="35"/>
      <c r="J26" s="7">
        <v>90</v>
      </c>
      <c r="K26" s="7"/>
      <c r="L26" s="7"/>
      <c r="M26" s="7"/>
      <c r="N26" s="7"/>
      <c r="O26" s="10">
        <f>SUM(J26:N26)/5</f>
        <v>18</v>
      </c>
    </row>
    <row r="27" spans="2:15" ht="15.75" customHeight="1" x14ac:dyDescent="0.35">
      <c r="B27" s="9">
        <f>B26+1</f>
        <v>19</v>
      </c>
      <c r="C27" s="9"/>
      <c r="D27" s="17"/>
      <c r="E27" s="34"/>
      <c r="F27" s="34"/>
      <c r="G27" s="34"/>
      <c r="H27" s="34"/>
      <c r="I27" s="35"/>
      <c r="K27" s="7"/>
      <c r="L27" s="7"/>
      <c r="M27" s="7"/>
      <c r="N27" s="7"/>
      <c r="O27" s="10">
        <f>SUM(K27:N27)/5</f>
        <v>0</v>
      </c>
    </row>
    <row r="28" spans="2:15" ht="15.75" customHeight="1" x14ac:dyDescent="0.35">
      <c r="B28" s="9"/>
      <c r="C28" s="6"/>
      <c r="D28" s="64"/>
      <c r="E28" s="65"/>
      <c r="F28" s="65"/>
      <c r="G28" s="65"/>
      <c r="H28" s="65"/>
      <c r="I28" s="66"/>
      <c r="J28" s="6"/>
      <c r="K28" s="6"/>
      <c r="L28" s="6"/>
      <c r="M28" s="6"/>
      <c r="N28" s="6"/>
      <c r="O28" s="10">
        <f>SUM(J28:N28)/7</f>
        <v>0</v>
      </c>
    </row>
    <row r="29" spans="2:15" ht="15.75" customHeight="1" x14ac:dyDescent="0.35">
      <c r="C29" s="59"/>
      <c r="D29" s="60"/>
      <c r="E29" s="3"/>
      <c r="H29" s="75" t="s">
        <v>17</v>
      </c>
      <c r="I29" s="76"/>
      <c r="J29" s="11">
        <f>COUNTIF(J9:J28,"&gt;=70")</f>
        <v>16</v>
      </c>
      <c r="K29" s="11">
        <f>COUNTIF(K9:K28,"&gt;=70")</f>
        <v>0</v>
      </c>
      <c r="L29" s="11">
        <f>COUNTIF(L9:L28,"&gt;=70")</f>
        <v>0</v>
      </c>
      <c r="M29" s="11">
        <f>COUNTIF(M9:M28,"&gt;=70")</f>
        <v>0</v>
      </c>
      <c r="N29" s="11">
        <f>COUNTIF(N9:N28,"&gt;=70")</f>
        <v>0</v>
      </c>
      <c r="O29" s="12">
        <f>COUNTIF(O9:O27,"&gt;=70")</f>
        <v>0</v>
      </c>
    </row>
    <row r="30" spans="2:15" ht="15.75" customHeight="1" x14ac:dyDescent="0.35">
      <c r="C30" s="59"/>
      <c r="D30" s="60"/>
      <c r="E30" s="2"/>
      <c r="H30" s="73" t="s">
        <v>18</v>
      </c>
      <c r="I30" s="66"/>
      <c r="J30" s="13">
        <f>COUNTIF(J9:J28,"&lt;70")</f>
        <v>2</v>
      </c>
      <c r="K30" s="13">
        <f>COUNTIF(K9:K28,"&lt;70")</f>
        <v>12</v>
      </c>
      <c r="L30" s="13">
        <f>COUNTIF(L9:L28,"&lt;70")</f>
        <v>12</v>
      </c>
      <c r="M30" s="13">
        <f>COUNTIF(M9:M28,"&lt;70")</f>
        <v>12</v>
      </c>
      <c r="N30" s="13">
        <f>COUNTIF(N9:N28,"&lt;70")</f>
        <v>12</v>
      </c>
      <c r="O30" s="13">
        <f>COUNTIF(O9:O28,"&lt;70")</f>
        <v>20</v>
      </c>
    </row>
    <row r="31" spans="2:15" ht="15.75" customHeight="1" x14ac:dyDescent="0.35">
      <c r="C31" s="59"/>
      <c r="D31" s="60"/>
      <c r="E31" s="60"/>
      <c r="H31" s="73" t="s">
        <v>19</v>
      </c>
      <c r="I31" s="66"/>
      <c r="J31" s="13">
        <f>COUNT(J9:J28)</f>
        <v>18</v>
      </c>
      <c r="K31" s="13">
        <f>COUNT(K9:K28)</f>
        <v>12</v>
      </c>
      <c r="L31" s="13">
        <f>COUNT(L9:L28)</f>
        <v>12</v>
      </c>
      <c r="M31" s="13">
        <f>COUNT(M9:M28)</f>
        <v>12</v>
      </c>
      <c r="N31" s="13">
        <f>COUNT(N9:N28)</f>
        <v>12</v>
      </c>
      <c r="O31" s="13">
        <f>COUNT(O9:O28)</f>
        <v>20</v>
      </c>
    </row>
    <row r="32" spans="2:15" ht="15.75" customHeight="1" x14ac:dyDescent="0.35">
      <c r="C32" s="59"/>
      <c r="D32" s="60"/>
      <c r="E32" s="3"/>
      <c r="F32" s="14"/>
      <c r="H32" s="74" t="s">
        <v>20</v>
      </c>
      <c r="I32" s="66"/>
      <c r="J32" s="15">
        <f t="shared" ref="J32:O32" si="0">J29/J31</f>
        <v>0.88888888888888884</v>
      </c>
      <c r="K32" s="16">
        <f t="shared" si="0"/>
        <v>0</v>
      </c>
      <c r="L32" s="16">
        <f t="shared" si="0"/>
        <v>0</v>
      </c>
      <c r="M32" s="16">
        <f t="shared" si="0"/>
        <v>0</v>
      </c>
      <c r="N32" s="16">
        <f t="shared" si="0"/>
        <v>0</v>
      </c>
      <c r="O32" s="16">
        <f t="shared" si="0"/>
        <v>0</v>
      </c>
    </row>
    <row r="33" spans="3:16" ht="15.75" customHeight="1" x14ac:dyDescent="0.35">
      <c r="C33" s="59"/>
      <c r="D33" s="60"/>
      <c r="E33" s="3"/>
      <c r="F33" s="14"/>
      <c r="H33" s="74" t="s">
        <v>21</v>
      </c>
      <c r="I33" s="66"/>
      <c r="J33" s="15">
        <f t="shared" ref="J33:O33" si="1">J30/J31</f>
        <v>0.1111111111111111</v>
      </c>
      <c r="K33" s="15">
        <f t="shared" si="1"/>
        <v>1</v>
      </c>
      <c r="L33" s="16">
        <f t="shared" si="1"/>
        <v>1</v>
      </c>
      <c r="M33" s="16">
        <f t="shared" si="1"/>
        <v>1</v>
      </c>
      <c r="N33" s="16">
        <f t="shared" si="1"/>
        <v>1</v>
      </c>
      <c r="O33" s="16">
        <f t="shared" si="1"/>
        <v>1</v>
      </c>
    </row>
    <row r="34" spans="3:16" ht="15.75" customHeight="1" x14ac:dyDescent="0.35">
      <c r="C34" s="59"/>
      <c r="D34" s="60"/>
      <c r="E34" s="2"/>
      <c r="F34" s="14"/>
    </row>
    <row r="35" spans="3:16" ht="15.75" customHeight="1" x14ac:dyDescent="0.35">
      <c r="C35" s="3"/>
      <c r="D35" s="3"/>
      <c r="E35" s="2"/>
      <c r="F35" s="14"/>
    </row>
    <row r="36" spans="3:16" ht="15.75" customHeight="1" x14ac:dyDescent="0.35">
      <c r="J36" s="71"/>
      <c r="K36" s="62"/>
      <c r="L36" s="62"/>
      <c r="M36" s="62"/>
      <c r="N36" s="62"/>
      <c r="O36" s="62"/>
      <c r="P36" s="62"/>
    </row>
    <row r="37" spans="3:16" ht="15.75" customHeight="1" x14ac:dyDescent="0.35">
      <c r="J37" s="72" t="s">
        <v>22</v>
      </c>
      <c r="K37" s="54"/>
      <c r="L37" s="54"/>
      <c r="M37" s="54"/>
      <c r="N37" s="54"/>
      <c r="O37" s="54"/>
      <c r="P37" s="54"/>
    </row>
    <row r="38" spans="3:16" ht="15.75" customHeight="1" x14ac:dyDescent="0.35"/>
    <row r="39" spans="3:16" ht="15.75" customHeight="1" x14ac:dyDescent="0.35"/>
    <row r="40" spans="3:16" ht="15.75" customHeight="1" x14ac:dyDescent="0.35"/>
    <row r="41" spans="3:16" ht="15.75" customHeight="1" x14ac:dyDescent="0.35"/>
    <row r="42" spans="3:16" ht="15.75" customHeight="1" x14ac:dyDescent="0.35"/>
    <row r="43" spans="3:16" ht="15.75" customHeight="1" x14ac:dyDescent="0.35"/>
    <row r="44" spans="3:16" ht="15.75" customHeight="1" x14ac:dyDescent="0.35"/>
    <row r="45" spans="3:16" ht="15.75" customHeight="1" x14ac:dyDescent="0.35"/>
    <row r="46" spans="3:16" ht="15.75" customHeight="1" x14ac:dyDescent="0.35"/>
    <row r="47" spans="3:16" ht="15.75" customHeight="1" x14ac:dyDescent="0.35"/>
    <row r="48" spans="3:1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1">
    <mergeCell ref="H29:I29"/>
    <mergeCell ref="H30:I30"/>
    <mergeCell ref="D28:I28"/>
    <mergeCell ref="C29:D29"/>
    <mergeCell ref="C30:D30"/>
    <mergeCell ref="J36:P36"/>
    <mergeCell ref="J37:P37"/>
    <mergeCell ref="C31:E31"/>
    <mergeCell ref="H31:I31"/>
    <mergeCell ref="C32:D32"/>
    <mergeCell ref="H32:I32"/>
    <mergeCell ref="C33:D33"/>
    <mergeCell ref="H33:I33"/>
    <mergeCell ref="C34:D34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7:I17"/>
    <mergeCell ref="D10:I10"/>
    <mergeCell ref="D11:I11"/>
    <mergeCell ref="D12:I12"/>
    <mergeCell ref="D13:I13"/>
    <mergeCell ref="D15:I15"/>
    <mergeCell ref="D14:I14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AMP</vt:lpstr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2024-06-17T23:10:32Z</cp:lastPrinted>
  <dcterms:created xsi:type="dcterms:W3CDTF">2023-03-14T19:16:59Z</dcterms:created>
  <dcterms:modified xsi:type="dcterms:W3CDTF">2024-06-18T17:37:25Z</dcterms:modified>
</cp:coreProperties>
</file>