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NOVACION Y CALIDAD IYC\IYC ITSSAT 2024\Revision Local 10 Octubre\"/>
    </mc:Choice>
  </mc:AlternateContent>
  <xr:revisionPtr revIDLastSave="0" documentId="13_ncr:1_{B785DC0F-F3BF-4DF4-9731-9C1FB98B9D66}" xr6:coauthVersionLast="47" xr6:coauthVersionMax="47" xr10:uidLastSave="{00000000-0000-0000-0000-000000000000}"/>
  <bookViews>
    <workbookView xWindow="-120" yWindow="-120" windowWidth="20730" windowHeight="11160" tabRatio="721" activeTab="3" xr2:uid="{00000000-000D-0000-FFFF-FFFF00000000}"/>
  </bookViews>
  <sheets>
    <sheet name="VALORES VARIABLES" sheetId="3" r:id="rId1"/>
    <sheet name="IND ESTRATEGICOS PID18-24" sheetId="6" r:id="rId2"/>
    <sheet name="53 INDICADORES" sheetId="1" r:id="rId3"/>
    <sheet name="102 INDICADORES" sheetId="11" r:id="rId4"/>
  </sheets>
  <definedNames>
    <definedName name="_xlnm._FilterDatabase" localSheetId="3" hidden="1">'102 INDICADORES'!$A$11:$Q$12</definedName>
    <definedName name="_xlnm.Print_Area" localSheetId="2">'53 INDICADORES'!$B$4:$T$139</definedName>
  </definedNames>
  <calcPr calcId="191029"/>
</workbook>
</file>

<file path=xl/calcChain.xml><?xml version="1.0" encoding="utf-8"?>
<calcChain xmlns="http://schemas.openxmlformats.org/spreadsheetml/2006/main">
  <c r="R26" i="11" l="1"/>
  <c r="R30" i="11"/>
  <c r="Z52" i="6"/>
  <c r="AA44" i="6"/>
  <c r="Q43" i="6"/>
  <c r="L58" i="3" l="1"/>
  <c r="L82" i="3"/>
  <c r="L80" i="3"/>
  <c r="L30" i="3"/>
  <c r="L31" i="3"/>
  <c r="L29" i="3"/>
  <c r="A1" i="11"/>
  <c r="B1" i="1"/>
  <c r="A1" i="6"/>
  <c r="R85" i="11"/>
  <c r="R68" i="11"/>
  <c r="R52" i="11"/>
  <c r="R35" i="11"/>
  <c r="AA60" i="6"/>
  <c r="AA48" i="6"/>
  <c r="AA38" i="6"/>
  <c r="AA30" i="6"/>
  <c r="AA21" i="6"/>
  <c r="AA7" i="6"/>
  <c r="S129" i="1"/>
  <c r="J24" i="1"/>
  <c r="J25" i="1"/>
  <c r="J26" i="1"/>
  <c r="K24" i="1"/>
  <c r="K25" i="1"/>
  <c r="K26" i="1"/>
  <c r="L24" i="1"/>
  <c r="L25" i="1"/>
  <c r="L26" i="1"/>
  <c r="M24" i="1"/>
  <c r="M25" i="1"/>
  <c r="M26" i="1"/>
  <c r="N24" i="1"/>
  <c r="N25" i="1"/>
  <c r="N26" i="1"/>
  <c r="O24" i="1"/>
  <c r="O25" i="1"/>
  <c r="O26" i="1"/>
  <c r="P24" i="1"/>
  <c r="P25" i="1"/>
  <c r="P26" i="1"/>
  <c r="I24" i="1"/>
  <c r="I25" i="1"/>
  <c r="I26" i="1"/>
  <c r="J49" i="1"/>
  <c r="J50" i="1"/>
  <c r="J51" i="1"/>
  <c r="K49" i="1"/>
  <c r="K50" i="1"/>
  <c r="K51" i="1"/>
  <c r="L49" i="1"/>
  <c r="L50" i="1"/>
  <c r="M49" i="1"/>
  <c r="M50" i="1"/>
  <c r="N49" i="1"/>
  <c r="N50" i="1"/>
  <c r="N51" i="1"/>
  <c r="O49" i="1"/>
  <c r="O50" i="1"/>
  <c r="O51" i="1" s="1"/>
  <c r="P49" i="1"/>
  <c r="P50" i="1"/>
  <c r="P51" i="1"/>
  <c r="I49" i="1"/>
  <c r="I50" i="1"/>
  <c r="I51" i="1"/>
  <c r="L5" i="3"/>
  <c r="L72" i="3"/>
  <c r="I124" i="1"/>
  <c r="S124" i="1"/>
  <c r="I55" i="1"/>
  <c r="J55" i="1"/>
  <c r="L55" i="1"/>
  <c r="M55" i="1"/>
  <c r="N55" i="1"/>
  <c r="O55" i="1"/>
  <c r="P55" i="1"/>
  <c r="I56" i="1"/>
  <c r="J56" i="1"/>
  <c r="K56" i="1"/>
  <c r="L56" i="1"/>
  <c r="M56" i="1"/>
  <c r="N56" i="1"/>
  <c r="N57" i="1" s="1"/>
  <c r="O56" i="1"/>
  <c r="P56" i="1"/>
  <c r="J18" i="1"/>
  <c r="J19" i="1"/>
  <c r="J20" i="1"/>
  <c r="K18" i="1"/>
  <c r="K19" i="1"/>
  <c r="K20" i="1"/>
  <c r="L18" i="1"/>
  <c r="L19" i="1"/>
  <c r="L20" i="1"/>
  <c r="M18" i="1"/>
  <c r="M19" i="1"/>
  <c r="M20" i="1"/>
  <c r="N18" i="1"/>
  <c r="N19" i="1"/>
  <c r="N20" i="1"/>
  <c r="O18" i="1"/>
  <c r="O19" i="1"/>
  <c r="O20" i="1"/>
  <c r="P18" i="1"/>
  <c r="P19" i="1"/>
  <c r="P20" i="1"/>
  <c r="I18" i="1"/>
  <c r="I19" i="1"/>
  <c r="I20" i="1"/>
  <c r="J15" i="1"/>
  <c r="K15" i="1"/>
  <c r="L15" i="1"/>
  <c r="M15" i="1"/>
  <c r="M16" i="1"/>
  <c r="M17" i="1"/>
  <c r="N15" i="1"/>
  <c r="N16" i="1"/>
  <c r="N17" i="1"/>
  <c r="O15" i="1"/>
  <c r="P15" i="1"/>
  <c r="I15" i="1"/>
  <c r="I16" i="1"/>
  <c r="I17" i="1"/>
  <c r="J16" i="1"/>
  <c r="J17" i="1"/>
  <c r="K16" i="1"/>
  <c r="K17" i="1"/>
  <c r="L16" i="1"/>
  <c r="L17" i="1"/>
  <c r="O16" i="1"/>
  <c r="O17" i="1"/>
  <c r="P16" i="1"/>
  <c r="P17" i="1"/>
  <c r="L48" i="3"/>
  <c r="R24" i="11" s="1"/>
  <c r="J122" i="1"/>
  <c r="K122" i="1"/>
  <c r="L122" i="1"/>
  <c r="M122" i="1"/>
  <c r="N122" i="1"/>
  <c r="O122" i="1"/>
  <c r="P122" i="1"/>
  <c r="I122" i="1"/>
  <c r="L86" i="3"/>
  <c r="L89" i="3"/>
  <c r="L88" i="3"/>
  <c r="I133" i="1"/>
  <c r="S133" i="1"/>
  <c r="L87" i="3"/>
  <c r="I130" i="1"/>
  <c r="S130" i="1"/>
  <c r="S138" i="1"/>
  <c r="S127" i="1"/>
  <c r="W53" i="6"/>
  <c r="U53" i="6"/>
  <c r="S53" i="6"/>
  <c r="Q53" i="6"/>
  <c r="M53" i="6"/>
  <c r="K53" i="6"/>
  <c r="J104" i="1"/>
  <c r="K104" i="1"/>
  <c r="L104" i="1"/>
  <c r="M104" i="1"/>
  <c r="N104" i="1"/>
  <c r="O104" i="1"/>
  <c r="P104" i="1"/>
  <c r="I104" i="1"/>
  <c r="L79" i="3"/>
  <c r="L78" i="3"/>
  <c r="L85" i="3"/>
  <c r="R47" i="11"/>
  <c r="L84" i="3"/>
  <c r="L83" i="3"/>
  <c r="L81" i="3"/>
  <c r="J135" i="1"/>
  <c r="K135" i="1"/>
  <c r="L135" i="1"/>
  <c r="M135" i="1"/>
  <c r="N135" i="1"/>
  <c r="O135" i="1"/>
  <c r="P135" i="1"/>
  <c r="I135" i="1"/>
  <c r="J139" i="1"/>
  <c r="K139" i="1"/>
  <c r="L139" i="1"/>
  <c r="M139" i="1"/>
  <c r="N139" i="1"/>
  <c r="O139" i="1"/>
  <c r="P139" i="1"/>
  <c r="I139" i="1"/>
  <c r="J137" i="1"/>
  <c r="K137" i="1"/>
  <c r="L137" i="1"/>
  <c r="M137" i="1"/>
  <c r="N137" i="1"/>
  <c r="O137" i="1"/>
  <c r="P137" i="1"/>
  <c r="I137" i="1"/>
  <c r="J136" i="1"/>
  <c r="K136" i="1"/>
  <c r="L136" i="1"/>
  <c r="M136" i="1"/>
  <c r="N136" i="1"/>
  <c r="O136" i="1"/>
  <c r="P136" i="1"/>
  <c r="I136" i="1"/>
  <c r="J134" i="1"/>
  <c r="K134" i="1"/>
  <c r="L134" i="1"/>
  <c r="M134" i="1"/>
  <c r="N134" i="1"/>
  <c r="O134" i="1"/>
  <c r="P134" i="1"/>
  <c r="I134" i="1"/>
  <c r="J132" i="1"/>
  <c r="K132" i="1"/>
  <c r="L132" i="1"/>
  <c r="M132" i="1"/>
  <c r="N132" i="1"/>
  <c r="O132" i="1"/>
  <c r="P132" i="1"/>
  <c r="I132" i="1"/>
  <c r="J131" i="1"/>
  <c r="K131" i="1"/>
  <c r="L131" i="1"/>
  <c r="M131" i="1"/>
  <c r="N131" i="1"/>
  <c r="O131" i="1"/>
  <c r="P131" i="1"/>
  <c r="I131" i="1"/>
  <c r="J128" i="1"/>
  <c r="K128" i="1"/>
  <c r="L128" i="1"/>
  <c r="M128" i="1"/>
  <c r="N128" i="1"/>
  <c r="O128" i="1"/>
  <c r="P128" i="1"/>
  <c r="I128" i="1"/>
  <c r="J126" i="1"/>
  <c r="K126" i="1"/>
  <c r="L126" i="1"/>
  <c r="M126" i="1"/>
  <c r="N126" i="1"/>
  <c r="O126" i="1"/>
  <c r="P126" i="1"/>
  <c r="I126" i="1"/>
  <c r="J121" i="1"/>
  <c r="K121" i="1"/>
  <c r="L121" i="1"/>
  <c r="M121" i="1"/>
  <c r="N121" i="1"/>
  <c r="O121" i="1"/>
  <c r="P121" i="1"/>
  <c r="I121" i="1"/>
  <c r="J120" i="1"/>
  <c r="K120" i="1"/>
  <c r="L120" i="1"/>
  <c r="M120" i="1"/>
  <c r="N120" i="1"/>
  <c r="O120" i="1"/>
  <c r="P120" i="1"/>
  <c r="I120" i="1"/>
  <c r="J119" i="1"/>
  <c r="K119" i="1"/>
  <c r="L119" i="1"/>
  <c r="M119" i="1"/>
  <c r="N119" i="1"/>
  <c r="O119" i="1"/>
  <c r="P119" i="1"/>
  <c r="I119" i="1"/>
  <c r="J118" i="1"/>
  <c r="K118" i="1"/>
  <c r="L118" i="1"/>
  <c r="M118" i="1"/>
  <c r="N118" i="1"/>
  <c r="O118" i="1"/>
  <c r="P118" i="1"/>
  <c r="I118" i="1"/>
  <c r="J117" i="1"/>
  <c r="K117" i="1"/>
  <c r="L117" i="1"/>
  <c r="M117" i="1"/>
  <c r="N117" i="1"/>
  <c r="O117" i="1"/>
  <c r="P117" i="1"/>
  <c r="I117" i="1"/>
  <c r="J115" i="1"/>
  <c r="K115" i="1"/>
  <c r="L115" i="1"/>
  <c r="M115" i="1"/>
  <c r="M116" i="1" s="1"/>
  <c r="N115" i="1"/>
  <c r="O115" i="1"/>
  <c r="P115" i="1"/>
  <c r="I115" i="1"/>
  <c r="I116" i="1" s="1"/>
  <c r="J114" i="1"/>
  <c r="K114" i="1"/>
  <c r="L114" i="1"/>
  <c r="M114" i="1"/>
  <c r="N114" i="1"/>
  <c r="O114" i="1"/>
  <c r="P114" i="1"/>
  <c r="I114" i="1"/>
  <c r="L55" i="3"/>
  <c r="J112" i="1"/>
  <c r="K112" i="1"/>
  <c r="L112" i="1"/>
  <c r="M112" i="1"/>
  <c r="M113" i="1" s="1"/>
  <c r="N112" i="1"/>
  <c r="O112" i="1"/>
  <c r="O113" i="1" s="1"/>
  <c r="P112" i="1"/>
  <c r="I112" i="1"/>
  <c r="J111" i="1"/>
  <c r="K111" i="1"/>
  <c r="L111" i="1"/>
  <c r="M111" i="1"/>
  <c r="S111" i="1" s="1"/>
  <c r="N111" i="1"/>
  <c r="O111" i="1"/>
  <c r="P111" i="1"/>
  <c r="I111" i="1"/>
  <c r="J109" i="1"/>
  <c r="K109" i="1"/>
  <c r="L109" i="1"/>
  <c r="M109" i="1"/>
  <c r="N109" i="1"/>
  <c r="O109" i="1"/>
  <c r="P109" i="1"/>
  <c r="I109" i="1"/>
  <c r="J108" i="1"/>
  <c r="K108" i="1"/>
  <c r="L108" i="1"/>
  <c r="M108" i="1"/>
  <c r="N108" i="1"/>
  <c r="O108" i="1"/>
  <c r="P108" i="1"/>
  <c r="I108" i="1"/>
  <c r="J105" i="1"/>
  <c r="K105" i="1"/>
  <c r="L105" i="1"/>
  <c r="M105" i="1"/>
  <c r="N105" i="1"/>
  <c r="O105" i="1"/>
  <c r="P105" i="1"/>
  <c r="I105" i="1"/>
  <c r="S55" i="6"/>
  <c r="K55" i="6"/>
  <c r="J99" i="1"/>
  <c r="K99" i="1"/>
  <c r="L99" i="1"/>
  <c r="M99" i="1"/>
  <c r="N99" i="1"/>
  <c r="O99" i="1"/>
  <c r="P99" i="1"/>
  <c r="I99" i="1"/>
  <c r="J102" i="1"/>
  <c r="K102" i="1"/>
  <c r="L102" i="1"/>
  <c r="M102" i="1"/>
  <c r="N102" i="1"/>
  <c r="O102" i="1"/>
  <c r="P102" i="1"/>
  <c r="I102" i="1"/>
  <c r="J101" i="1"/>
  <c r="K101" i="1"/>
  <c r="L101" i="1"/>
  <c r="M101" i="1"/>
  <c r="N101" i="1"/>
  <c r="O101" i="1"/>
  <c r="P101" i="1"/>
  <c r="I101" i="1"/>
  <c r="J96" i="1"/>
  <c r="K96" i="1"/>
  <c r="L96" i="1"/>
  <c r="M96" i="1"/>
  <c r="N96" i="1"/>
  <c r="O96" i="1"/>
  <c r="P96" i="1"/>
  <c r="I96" i="1"/>
  <c r="J95" i="1"/>
  <c r="K95" i="1"/>
  <c r="L95" i="1"/>
  <c r="M95" i="1"/>
  <c r="N95" i="1"/>
  <c r="O95" i="1"/>
  <c r="P95" i="1"/>
  <c r="I95" i="1"/>
  <c r="J93" i="1"/>
  <c r="K93" i="1"/>
  <c r="L93" i="1"/>
  <c r="M93" i="1"/>
  <c r="N93" i="1"/>
  <c r="O93" i="1"/>
  <c r="P93" i="1"/>
  <c r="I93" i="1"/>
  <c r="J92" i="1"/>
  <c r="K92" i="1"/>
  <c r="L92" i="1"/>
  <c r="M92" i="1"/>
  <c r="N92" i="1"/>
  <c r="O92" i="1"/>
  <c r="P92" i="1"/>
  <c r="I92" i="1"/>
  <c r="J90" i="1"/>
  <c r="K90" i="1"/>
  <c r="L90" i="1"/>
  <c r="M90" i="1"/>
  <c r="N90" i="1"/>
  <c r="O90" i="1"/>
  <c r="P90" i="1"/>
  <c r="I90" i="1"/>
  <c r="J89" i="1"/>
  <c r="K89" i="1"/>
  <c r="L89" i="1"/>
  <c r="M89" i="1"/>
  <c r="N89" i="1"/>
  <c r="O89" i="1"/>
  <c r="P89" i="1"/>
  <c r="I89" i="1"/>
  <c r="J87" i="1"/>
  <c r="K87" i="1"/>
  <c r="L87" i="1"/>
  <c r="M87" i="1"/>
  <c r="N87" i="1"/>
  <c r="O87" i="1"/>
  <c r="P87" i="1"/>
  <c r="I87" i="1"/>
  <c r="J86" i="1"/>
  <c r="K86" i="1"/>
  <c r="L86" i="1"/>
  <c r="M86" i="1"/>
  <c r="N86" i="1"/>
  <c r="O86" i="1"/>
  <c r="P86" i="1"/>
  <c r="I86" i="1"/>
  <c r="J84" i="1"/>
  <c r="K84" i="1"/>
  <c r="L84" i="1"/>
  <c r="M84" i="1"/>
  <c r="N84" i="1"/>
  <c r="O84" i="1"/>
  <c r="P84" i="1"/>
  <c r="I84" i="1"/>
  <c r="J83" i="1"/>
  <c r="K83" i="1"/>
  <c r="L83" i="1"/>
  <c r="M83" i="1"/>
  <c r="N83" i="1"/>
  <c r="O83" i="1"/>
  <c r="P83" i="1"/>
  <c r="I83" i="1"/>
  <c r="J80" i="1"/>
  <c r="K80" i="1"/>
  <c r="L80" i="1"/>
  <c r="M80" i="1"/>
  <c r="N80" i="1"/>
  <c r="O80" i="1"/>
  <c r="P80" i="1"/>
  <c r="I80" i="1"/>
  <c r="J77" i="1"/>
  <c r="K77" i="1"/>
  <c r="L77" i="1"/>
  <c r="M77" i="1"/>
  <c r="N77" i="1"/>
  <c r="O77" i="1"/>
  <c r="P77" i="1"/>
  <c r="I77" i="1"/>
  <c r="J74" i="1"/>
  <c r="K74" i="1"/>
  <c r="L74" i="1"/>
  <c r="M74" i="1"/>
  <c r="N74" i="1"/>
  <c r="O74" i="1"/>
  <c r="P74" i="1"/>
  <c r="I74" i="1"/>
  <c r="J73" i="1"/>
  <c r="K73" i="1"/>
  <c r="L73" i="1"/>
  <c r="M73" i="1"/>
  <c r="N73" i="1"/>
  <c r="N75" i="1" s="1"/>
  <c r="O73" i="1"/>
  <c r="P73" i="1"/>
  <c r="S73" i="1" s="1"/>
  <c r="I73" i="1"/>
  <c r="J71" i="1"/>
  <c r="K71" i="1"/>
  <c r="L71" i="1"/>
  <c r="L72" i="1" s="1"/>
  <c r="M71" i="1"/>
  <c r="M72" i="1" s="1"/>
  <c r="N71" i="1"/>
  <c r="N72" i="1" s="1"/>
  <c r="O71" i="1"/>
  <c r="P71" i="1"/>
  <c r="I71" i="1"/>
  <c r="J70" i="1"/>
  <c r="K70" i="1"/>
  <c r="L70" i="1"/>
  <c r="M70" i="1"/>
  <c r="N70" i="1"/>
  <c r="O70" i="1"/>
  <c r="P70" i="1"/>
  <c r="I70" i="1"/>
  <c r="S70" i="1" s="1"/>
  <c r="J68" i="1"/>
  <c r="K68" i="1"/>
  <c r="L68" i="1"/>
  <c r="M68" i="1"/>
  <c r="N68" i="1"/>
  <c r="O68" i="1"/>
  <c r="P68" i="1"/>
  <c r="I68" i="1"/>
  <c r="J67" i="1"/>
  <c r="K67" i="1"/>
  <c r="L67" i="1"/>
  <c r="M67" i="1"/>
  <c r="N67" i="1"/>
  <c r="O67" i="1"/>
  <c r="O69" i="1" s="1"/>
  <c r="P67" i="1"/>
  <c r="I67" i="1"/>
  <c r="J65" i="1"/>
  <c r="K65" i="1"/>
  <c r="L65" i="1"/>
  <c r="M65" i="1"/>
  <c r="N65" i="1"/>
  <c r="O65" i="1"/>
  <c r="P65" i="1"/>
  <c r="I65" i="1"/>
  <c r="J64" i="1"/>
  <c r="K64" i="1"/>
  <c r="L64" i="1"/>
  <c r="L66" i="1" s="1"/>
  <c r="M64" i="1"/>
  <c r="N64" i="1"/>
  <c r="O64" i="1"/>
  <c r="P64" i="1"/>
  <c r="P66" i="1" s="1"/>
  <c r="I64" i="1"/>
  <c r="J62" i="1"/>
  <c r="K62" i="1"/>
  <c r="L62" i="1"/>
  <c r="M62" i="1"/>
  <c r="M63" i="1" s="1"/>
  <c r="N62" i="1"/>
  <c r="O62" i="1"/>
  <c r="P62" i="1"/>
  <c r="I62" i="1"/>
  <c r="J61" i="1"/>
  <c r="K61" i="1"/>
  <c r="L61" i="1"/>
  <c r="M61" i="1"/>
  <c r="N61" i="1"/>
  <c r="N63" i="1" s="1"/>
  <c r="O61" i="1"/>
  <c r="P61" i="1"/>
  <c r="I61" i="1"/>
  <c r="J59" i="1"/>
  <c r="K59" i="1"/>
  <c r="L59" i="1"/>
  <c r="M59" i="1"/>
  <c r="N59" i="1"/>
  <c r="O59" i="1"/>
  <c r="P59" i="1"/>
  <c r="I59" i="1"/>
  <c r="J58" i="1"/>
  <c r="K58" i="1"/>
  <c r="L58" i="1"/>
  <c r="L60" i="1" s="1"/>
  <c r="M58" i="1"/>
  <c r="N58" i="1"/>
  <c r="N60" i="1" s="1"/>
  <c r="O58" i="1"/>
  <c r="O60" i="1" s="1"/>
  <c r="P58" i="1"/>
  <c r="P60" i="1" s="1"/>
  <c r="I58" i="1"/>
  <c r="K57" i="1"/>
  <c r="J53" i="1"/>
  <c r="K53" i="1"/>
  <c r="L53" i="1"/>
  <c r="M53" i="1"/>
  <c r="N53" i="1"/>
  <c r="O53" i="1"/>
  <c r="P53" i="1"/>
  <c r="I53" i="1"/>
  <c r="J52" i="1"/>
  <c r="K52" i="1"/>
  <c r="L52" i="1"/>
  <c r="M52" i="1"/>
  <c r="N52" i="1"/>
  <c r="N54" i="1" s="1"/>
  <c r="O52" i="1"/>
  <c r="O54" i="1" s="1"/>
  <c r="P52" i="1"/>
  <c r="I52" i="1"/>
  <c r="J47" i="1"/>
  <c r="K47" i="1"/>
  <c r="L47" i="1"/>
  <c r="M47" i="1"/>
  <c r="N47" i="1"/>
  <c r="O47" i="1"/>
  <c r="P47" i="1"/>
  <c r="P48" i="1" s="1"/>
  <c r="I47" i="1"/>
  <c r="J46" i="1"/>
  <c r="K46" i="1"/>
  <c r="L46" i="1"/>
  <c r="M46" i="1"/>
  <c r="N46" i="1"/>
  <c r="O46" i="1"/>
  <c r="P46" i="1"/>
  <c r="I46" i="1"/>
  <c r="J44" i="1"/>
  <c r="K44" i="1"/>
  <c r="L44" i="1"/>
  <c r="M44" i="1"/>
  <c r="N44" i="1"/>
  <c r="O44" i="1"/>
  <c r="P44" i="1"/>
  <c r="I44" i="1"/>
  <c r="J43" i="1"/>
  <c r="K43" i="1"/>
  <c r="L43" i="1"/>
  <c r="M43" i="1"/>
  <c r="N43" i="1"/>
  <c r="N45" i="1" s="1"/>
  <c r="O43" i="1"/>
  <c r="P43" i="1"/>
  <c r="I43" i="1"/>
  <c r="J41" i="1"/>
  <c r="K41" i="1"/>
  <c r="L41" i="1"/>
  <c r="M41" i="1"/>
  <c r="N41" i="1"/>
  <c r="O41" i="1"/>
  <c r="P41" i="1"/>
  <c r="I41" i="1"/>
  <c r="J40" i="1"/>
  <c r="K40" i="1"/>
  <c r="L40" i="1"/>
  <c r="M40" i="1"/>
  <c r="N40" i="1"/>
  <c r="N42" i="1" s="1"/>
  <c r="O40" i="1"/>
  <c r="O42" i="1" s="1"/>
  <c r="P40" i="1"/>
  <c r="I40" i="1"/>
  <c r="J38" i="1"/>
  <c r="K38" i="1"/>
  <c r="L38" i="1"/>
  <c r="M38" i="1"/>
  <c r="N38" i="1"/>
  <c r="O38" i="1"/>
  <c r="P38" i="1"/>
  <c r="P39" i="1" s="1"/>
  <c r="I38" i="1"/>
  <c r="J37" i="1"/>
  <c r="K37" i="1"/>
  <c r="L37" i="1"/>
  <c r="M37" i="1"/>
  <c r="N37" i="1"/>
  <c r="O37" i="1"/>
  <c r="P37" i="1"/>
  <c r="I37" i="1"/>
  <c r="J9" i="1"/>
  <c r="K9" i="1"/>
  <c r="L9" i="1"/>
  <c r="M9" i="1"/>
  <c r="N9" i="1"/>
  <c r="O9" i="1"/>
  <c r="P9" i="1"/>
  <c r="I9" i="1"/>
  <c r="L25" i="3"/>
  <c r="J7" i="1"/>
  <c r="K7" i="1"/>
  <c r="L7" i="1"/>
  <c r="M7" i="1"/>
  <c r="N7" i="1"/>
  <c r="O7" i="1"/>
  <c r="P7" i="1"/>
  <c r="I7" i="1"/>
  <c r="J6" i="1"/>
  <c r="K6" i="1"/>
  <c r="L6" i="1"/>
  <c r="M6" i="1"/>
  <c r="N6" i="1"/>
  <c r="O6" i="1"/>
  <c r="P6" i="1"/>
  <c r="I6" i="1"/>
  <c r="J33" i="1"/>
  <c r="K33" i="1"/>
  <c r="L33" i="1"/>
  <c r="M33" i="1"/>
  <c r="N33" i="1"/>
  <c r="O33" i="1"/>
  <c r="P33" i="1"/>
  <c r="I33" i="1"/>
  <c r="J34" i="1"/>
  <c r="K34" i="1"/>
  <c r="L34" i="1"/>
  <c r="M34" i="1"/>
  <c r="N34" i="1"/>
  <c r="O34" i="1"/>
  <c r="P34" i="1"/>
  <c r="I34" i="1"/>
  <c r="J30" i="1"/>
  <c r="K30" i="1"/>
  <c r="L30" i="1"/>
  <c r="M30" i="1"/>
  <c r="N30" i="1"/>
  <c r="O30" i="1"/>
  <c r="P30" i="1"/>
  <c r="I30" i="1"/>
  <c r="J31" i="1"/>
  <c r="K31" i="1"/>
  <c r="L31" i="1"/>
  <c r="M31" i="1"/>
  <c r="N31" i="1"/>
  <c r="O31" i="1"/>
  <c r="P31" i="1"/>
  <c r="I31" i="1"/>
  <c r="L27" i="3"/>
  <c r="J28" i="1"/>
  <c r="K28" i="1"/>
  <c r="L28" i="1"/>
  <c r="M28" i="1"/>
  <c r="N28" i="1"/>
  <c r="O28" i="1"/>
  <c r="P28" i="1"/>
  <c r="I28" i="1"/>
  <c r="J27" i="1"/>
  <c r="K27" i="1"/>
  <c r="L27" i="1"/>
  <c r="M27" i="1"/>
  <c r="N27" i="1"/>
  <c r="O27" i="1"/>
  <c r="P27" i="1"/>
  <c r="I27" i="1"/>
  <c r="J22" i="1"/>
  <c r="K22" i="1"/>
  <c r="L22" i="1"/>
  <c r="M22" i="1"/>
  <c r="N22" i="1"/>
  <c r="O22" i="1"/>
  <c r="P22" i="1"/>
  <c r="J21" i="1"/>
  <c r="K21" i="1"/>
  <c r="L21" i="1"/>
  <c r="M21" i="1"/>
  <c r="N21" i="1"/>
  <c r="O21" i="1"/>
  <c r="P21" i="1"/>
  <c r="I22" i="1"/>
  <c r="I21" i="1"/>
  <c r="J13" i="1"/>
  <c r="K13" i="1"/>
  <c r="L13" i="1"/>
  <c r="M13" i="1"/>
  <c r="N13" i="1"/>
  <c r="O13" i="1"/>
  <c r="P13" i="1"/>
  <c r="I13" i="1"/>
  <c r="J12" i="1"/>
  <c r="J14" i="1"/>
  <c r="K12" i="1"/>
  <c r="K14" i="1"/>
  <c r="L12" i="1"/>
  <c r="L14" i="1"/>
  <c r="M12" i="1"/>
  <c r="M14" i="1"/>
  <c r="N12" i="1"/>
  <c r="N14" i="1"/>
  <c r="O12" i="1"/>
  <c r="O14" i="1"/>
  <c r="P12" i="1"/>
  <c r="P14" i="1"/>
  <c r="I12" i="1"/>
  <c r="Y54" i="6"/>
  <c r="W54" i="6"/>
  <c r="U54" i="6"/>
  <c r="S54" i="6"/>
  <c r="Q54" i="6"/>
  <c r="O54" i="6"/>
  <c r="M54" i="6"/>
  <c r="K54" i="6"/>
  <c r="Y52" i="6"/>
  <c r="W52" i="6"/>
  <c r="U52" i="6"/>
  <c r="S52" i="6"/>
  <c r="Q52" i="6"/>
  <c r="O52" i="6"/>
  <c r="M52" i="6"/>
  <c r="K52" i="6"/>
  <c r="Y51" i="6"/>
  <c r="W51" i="6"/>
  <c r="U51" i="6"/>
  <c r="S51" i="6"/>
  <c r="Q51" i="6"/>
  <c r="O51" i="6"/>
  <c r="M51" i="6"/>
  <c r="K51" i="6"/>
  <c r="Y43" i="6"/>
  <c r="W43" i="6"/>
  <c r="U43" i="6"/>
  <c r="S43" i="6"/>
  <c r="O43" i="6"/>
  <c r="M43" i="6"/>
  <c r="K43" i="6"/>
  <c r="Y42" i="6"/>
  <c r="W42" i="6"/>
  <c r="U42" i="6"/>
  <c r="S42" i="6"/>
  <c r="Q42" i="6"/>
  <c r="O42" i="6"/>
  <c r="M42" i="6"/>
  <c r="K42" i="6"/>
  <c r="Y41" i="6"/>
  <c r="W41" i="6"/>
  <c r="U41" i="6"/>
  <c r="S41" i="6"/>
  <c r="Q41" i="6"/>
  <c r="O41" i="6"/>
  <c r="M41" i="6"/>
  <c r="K41" i="6"/>
  <c r="Z33" i="6"/>
  <c r="X33" i="6"/>
  <c r="V33" i="6"/>
  <c r="T33" i="6"/>
  <c r="R33" i="6"/>
  <c r="P33" i="6"/>
  <c r="N33" i="6"/>
  <c r="L33" i="6"/>
  <c r="J33" i="6"/>
  <c r="Y33" i="6"/>
  <c r="W33" i="6"/>
  <c r="U33" i="6"/>
  <c r="S33" i="6"/>
  <c r="Q33" i="6"/>
  <c r="O33" i="6"/>
  <c r="M33" i="6"/>
  <c r="K33" i="6"/>
  <c r="X32" i="6"/>
  <c r="V32" i="6"/>
  <c r="T32" i="6"/>
  <c r="R32" i="6"/>
  <c r="P32" i="6"/>
  <c r="N32" i="6"/>
  <c r="L32" i="6"/>
  <c r="J32" i="6"/>
  <c r="Y26" i="6"/>
  <c r="W26" i="6"/>
  <c r="U26" i="6"/>
  <c r="S26" i="6"/>
  <c r="Q26" i="6"/>
  <c r="O26" i="6"/>
  <c r="M26" i="6"/>
  <c r="K26" i="6"/>
  <c r="Y25" i="6"/>
  <c r="W25" i="6"/>
  <c r="U25" i="6"/>
  <c r="S25" i="6"/>
  <c r="Q25" i="6"/>
  <c r="O25" i="6"/>
  <c r="M25" i="6"/>
  <c r="K25" i="6"/>
  <c r="AA24" i="6"/>
  <c r="Y23" i="6"/>
  <c r="W23" i="6"/>
  <c r="U23" i="6"/>
  <c r="S23" i="6"/>
  <c r="Q23" i="6"/>
  <c r="O23" i="6"/>
  <c r="M23" i="6"/>
  <c r="K23" i="6"/>
  <c r="Y17" i="6"/>
  <c r="W17" i="6"/>
  <c r="U17" i="6"/>
  <c r="S17" i="6"/>
  <c r="Q17" i="6"/>
  <c r="O17" i="6"/>
  <c r="M17" i="6"/>
  <c r="K17" i="6"/>
  <c r="L49" i="3"/>
  <c r="X16" i="6"/>
  <c r="X17" i="6" s="1"/>
  <c r="V16" i="6"/>
  <c r="V17" i="6" s="1"/>
  <c r="T16" i="6"/>
  <c r="T17" i="6"/>
  <c r="R16" i="6"/>
  <c r="R17" i="6" s="1"/>
  <c r="P16" i="6"/>
  <c r="P17" i="6" s="1"/>
  <c r="N16" i="6"/>
  <c r="N17" i="6"/>
  <c r="L16" i="6"/>
  <c r="L17" i="6"/>
  <c r="J16" i="6"/>
  <c r="J17" i="6"/>
  <c r="Y16" i="6"/>
  <c r="W16" i="6"/>
  <c r="U16" i="6"/>
  <c r="S16" i="6"/>
  <c r="Q16" i="6"/>
  <c r="O16" i="6"/>
  <c r="M16" i="6"/>
  <c r="K16" i="6"/>
  <c r="X15" i="6"/>
  <c r="V15" i="6"/>
  <c r="T15" i="6"/>
  <c r="R15" i="6"/>
  <c r="P15" i="6"/>
  <c r="N15" i="6"/>
  <c r="L15" i="6"/>
  <c r="J15" i="6"/>
  <c r="Y15" i="6"/>
  <c r="W15" i="6"/>
  <c r="U15" i="6"/>
  <c r="S15" i="6"/>
  <c r="Q15" i="6"/>
  <c r="O15" i="6"/>
  <c r="M15" i="6"/>
  <c r="K15" i="6"/>
  <c r="Z14" i="6"/>
  <c r="Y14" i="6"/>
  <c r="W14" i="6"/>
  <c r="U14" i="6"/>
  <c r="S14" i="6"/>
  <c r="Q14" i="6"/>
  <c r="O14" i="6"/>
  <c r="M14" i="6"/>
  <c r="K14" i="6"/>
  <c r="Y13" i="6"/>
  <c r="W13" i="6"/>
  <c r="U13" i="6"/>
  <c r="S13" i="6"/>
  <c r="Q13" i="6"/>
  <c r="O13" i="6"/>
  <c r="M13" i="6"/>
  <c r="K13" i="6"/>
  <c r="X13" i="6"/>
  <c r="V13" i="6"/>
  <c r="V12" i="6"/>
  <c r="T13" i="6"/>
  <c r="R13" i="6"/>
  <c r="P13" i="6"/>
  <c r="N13" i="6"/>
  <c r="L13" i="6"/>
  <c r="J13" i="6"/>
  <c r="Y11" i="6"/>
  <c r="W11" i="6"/>
  <c r="U11" i="6"/>
  <c r="S11" i="6"/>
  <c r="Q11" i="6"/>
  <c r="O11" i="6"/>
  <c r="M11" i="6"/>
  <c r="K11" i="6"/>
  <c r="X12" i="6"/>
  <c r="T12" i="6"/>
  <c r="R12" i="6"/>
  <c r="P12" i="6"/>
  <c r="N12" i="6"/>
  <c r="L12" i="6"/>
  <c r="J12" i="6"/>
  <c r="Y12" i="6"/>
  <c r="W12" i="6"/>
  <c r="U12" i="6"/>
  <c r="S12" i="6"/>
  <c r="Q12" i="6"/>
  <c r="O12" i="6"/>
  <c r="M12" i="6"/>
  <c r="K12" i="6"/>
  <c r="J79" i="1"/>
  <c r="K79" i="1"/>
  <c r="L79" i="1"/>
  <c r="M79" i="1"/>
  <c r="M81" i="1" s="1"/>
  <c r="N79" i="1"/>
  <c r="N81" i="1" s="1"/>
  <c r="O79" i="1"/>
  <c r="O81" i="1" s="1"/>
  <c r="P79" i="1"/>
  <c r="P81" i="1" s="1"/>
  <c r="I79" i="1"/>
  <c r="J76" i="1"/>
  <c r="J78" i="1" s="1"/>
  <c r="K76" i="1"/>
  <c r="L76" i="1"/>
  <c r="M76" i="1"/>
  <c r="M78" i="1"/>
  <c r="N76" i="1"/>
  <c r="N78" i="1" s="1"/>
  <c r="O76" i="1"/>
  <c r="P76" i="1"/>
  <c r="I76" i="1"/>
  <c r="I78" i="1" s="1"/>
  <c r="L59" i="3"/>
  <c r="L60" i="3"/>
  <c r="L61" i="3"/>
  <c r="AA54" i="6"/>
  <c r="L62" i="3"/>
  <c r="L63" i="3"/>
  <c r="L64" i="3"/>
  <c r="L65" i="3"/>
  <c r="L66" i="3"/>
  <c r="L67" i="3"/>
  <c r="L68" i="3"/>
  <c r="L69" i="3"/>
  <c r="L70" i="3"/>
  <c r="L71" i="3"/>
  <c r="AA41" i="6"/>
  <c r="L73" i="3"/>
  <c r="L74" i="3"/>
  <c r="L75" i="3"/>
  <c r="L76" i="3"/>
  <c r="R79" i="11"/>
  <c r="L35" i="3"/>
  <c r="L36" i="3"/>
  <c r="L37" i="3"/>
  <c r="L38" i="3"/>
  <c r="L39" i="3"/>
  <c r="L40" i="3"/>
  <c r="L41" i="3"/>
  <c r="R23" i="11" s="1"/>
  <c r="L42" i="3"/>
  <c r="R42" i="11" s="1"/>
  <c r="L43" i="3"/>
  <c r="L44" i="3"/>
  <c r="L45" i="3"/>
  <c r="L47" i="3"/>
  <c r="L51" i="3"/>
  <c r="L52" i="3"/>
  <c r="R29" i="11" s="1"/>
  <c r="L53" i="3"/>
  <c r="L54" i="3"/>
  <c r="L56" i="3"/>
  <c r="R77" i="11"/>
  <c r="I106" i="1"/>
  <c r="S106" i="1"/>
  <c r="R91" i="11"/>
  <c r="L98" i="1"/>
  <c r="Q55" i="6"/>
  <c r="P98" i="1"/>
  <c r="P100" i="1"/>
  <c r="Y55" i="6"/>
  <c r="J98" i="1"/>
  <c r="J100" i="1"/>
  <c r="M55" i="6"/>
  <c r="O98" i="1"/>
  <c r="W55" i="6"/>
  <c r="N98" i="1"/>
  <c r="U55" i="6"/>
  <c r="K98" i="1"/>
  <c r="K100" i="1"/>
  <c r="O55" i="6"/>
  <c r="O48" i="1"/>
  <c r="N94" i="1"/>
  <c r="L103" i="1"/>
  <c r="S136" i="1"/>
  <c r="P42" i="1"/>
  <c r="S135" i="1"/>
  <c r="N100" i="1"/>
  <c r="S137" i="1"/>
  <c r="O57" i="1"/>
  <c r="L75" i="1"/>
  <c r="K85" i="1"/>
  <c r="I88" i="1"/>
  <c r="M88" i="1"/>
  <c r="P54" i="1"/>
  <c r="J54" i="1"/>
  <c r="K75" i="1"/>
  <c r="P85" i="1"/>
  <c r="J85" i="1"/>
  <c r="L88" i="1"/>
  <c r="N113" i="1"/>
  <c r="K116" i="1"/>
  <c r="I39" i="1"/>
  <c r="L91" i="1"/>
  <c r="K78" i="1"/>
  <c r="O97" i="1"/>
  <c r="K103" i="1"/>
  <c r="O103" i="1"/>
  <c r="P116" i="1"/>
  <c r="J116" i="1"/>
  <c r="T118" i="1"/>
  <c r="J81" i="1"/>
  <c r="K63" i="1"/>
  <c r="I66" i="1"/>
  <c r="P91" i="1"/>
  <c r="J91" i="1"/>
  <c r="L94" i="1"/>
  <c r="K113" i="1"/>
  <c r="O116" i="1"/>
  <c r="S128" i="1"/>
  <c r="I57" i="1"/>
  <c r="L57" i="1"/>
  <c r="K45" i="1"/>
  <c r="J66" i="1"/>
  <c r="N110" i="1"/>
  <c r="K81" i="1"/>
  <c r="L39" i="1"/>
  <c r="J60" i="1"/>
  <c r="K69" i="1"/>
  <c r="L97" i="1"/>
  <c r="I110" i="1"/>
  <c r="M110" i="1"/>
  <c r="L81" i="1"/>
  <c r="M97" i="1"/>
  <c r="P113" i="1"/>
  <c r="K39" i="1"/>
  <c r="I42" i="1"/>
  <c r="M42" i="1"/>
  <c r="L63" i="1"/>
  <c r="N66" i="1"/>
  <c r="K91" i="1"/>
  <c r="O94" i="1"/>
  <c r="L116" i="1"/>
  <c r="I97" i="1"/>
  <c r="J113" i="1"/>
  <c r="M57" i="1"/>
  <c r="O110" i="1"/>
  <c r="M39" i="1"/>
  <c r="I45" i="1"/>
  <c r="J48" i="1"/>
  <c r="K54" i="1"/>
  <c r="O66" i="1"/>
  <c r="I69" i="1"/>
  <c r="M69" i="1"/>
  <c r="J72" i="1"/>
  <c r="I81" i="1"/>
  <c r="L85" i="1"/>
  <c r="N88" i="1"/>
  <c r="P94" i="1"/>
  <c r="J94" i="1"/>
  <c r="N97" i="1"/>
  <c r="I103" i="1"/>
  <c r="M103" i="1"/>
  <c r="L100" i="1"/>
  <c r="L113" i="1"/>
  <c r="I60" i="1"/>
  <c r="L29" i="1"/>
  <c r="K35" i="1"/>
  <c r="J39" i="1"/>
  <c r="J45" i="1"/>
  <c r="I48" i="1"/>
  <c r="J57" i="1"/>
  <c r="P63" i="1"/>
  <c r="J63" i="1"/>
  <c r="P69" i="1"/>
  <c r="J69" i="1"/>
  <c r="P75" i="1"/>
  <c r="J75" i="1"/>
  <c r="O85" i="1"/>
  <c r="K88" i="1"/>
  <c r="O91" i="1"/>
  <c r="I94" i="1"/>
  <c r="M94" i="1"/>
  <c r="K97" i="1"/>
  <c r="P103" i="1"/>
  <c r="J103" i="1"/>
  <c r="O100" i="1"/>
  <c r="L110" i="1"/>
  <c r="O39" i="1"/>
  <c r="K42" i="1"/>
  <c r="O45" i="1"/>
  <c r="L48" i="1"/>
  <c r="I54" i="1"/>
  <c r="M54" i="1"/>
  <c r="K60" i="1"/>
  <c r="K66" i="1"/>
  <c r="O75" i="1"/>
  <c r="N85" i="1"/>
  <c r="P88" i="1"/>
  <c r="J88" i="1"/>
  <c r="N91" i="1"/>
  <c r="P97" i="1"/>
  <c r="J97" i="1"/>
  <c r="K110" i="1"/>
  <c r="I35" i="1"/>
  <c r="M35" i="1"/>
  <c r="N39" i="1"/>
  <c r="J42" i="1"/>
  <c r="K48" i="1"/>
  <c r="P57" i="1"/>
  <c r="N69" i="1"/>
  <c r="K72" i="1"/>
  <c r="I85" i="1"/>
  <c r="M85" i="1"/>
  <c r="O88" i="1"/>
  <c r="I91" i="1"/>
  <c r="M91" i="1"/>
  <c r="K94" i="1"/>
  <c r="N103" i="1"/>
  <c r="P110" i="1"/>
  <c r="J110" i="1"/>
  <c r="I113" i="1"/>
  <c r="I98" i="1"/>
  <c r="I100" i="1"/>
  <c r="M98" i="1"/>
  <c r="M100" i="1"/>
  <c r="S84" i="1"/>
  <c r="N32" i="1"/>
  <c r="O23" i="1"/>
  <c r="I14" i="1"/>
  <c r="K23" i="1"/>
  <c r="I32" i="1"/>
  <c r="M29" i="1"/>
  <c r="L32" i="1"/>
  <c r="N35" i="1"/>
  <c r="O32" i="1"/>
  <c r="I29" i="1"/>
  <c r="L35" i="1"/>
  <c r="P35" i="1"/>
  <c r="J35" i="1"/>
  <c r="J23" i="1"/>
  <c r="M32" i="1"/>
  <c r="K29" i="1"/>
  <c r="P23" i="1"/>
  <c r="N29" i="1"/>
  <c r="I23" i="1"/>
  <c r="P32" i="1"/>
  <c r="J32" i="1"/>
  <c r="O35" i="1"/>
  <c r="K32" i="1"/>
  <c r="L23" i="1"/>
  <c r="P29" i="1"/>
  <c r="J29" i="1"/>
  <c r="N23" i="1"/>
  <c r="O29" i="1"/>
  <c r="M23" i="1"/>
  <c r="Z13" i="6"/>
  <c r="AA15" i="6"/>
  <c r="AA17" i="6"/>
  <c r="Z17" i="6"/>
  <c r="AA16" i="6"/>
  <c r="AA26" i="6"/>
  <c r="Z12" i="6"/>
  <c r="AA14" i="6"/>
  <c r="AB14" i="6" s="1"/>
  <c r="Z15" i="6"/>
  <c r="L77" i="3"/>
  <c r="AA11" i="6"/>
  <c r="AA12" i="6"/>
  <c r="AA13" i="6"/>
  <c r="Z16" i="6"/>
  <c r="L50" i="3"/>
  <c r="L46" i="3"/>
  <c r="L15" i="3"/>
  <c r="L16" i="3"/>
  <c r="L17" i="3"/>
  <c r="L18" i="3"/>
  <c r="L19" i="3"/>
  <c r="L20" i="3"/>
  <c r="L21" i="3"/>
  <c r="L22" i="3"/>
  <c r="L23" i="3"/>
  <c r="L24" i="3"/>
  <c r="R38" i="11"/>
  <c r="L26" i="3"/>
  <c r="L28" i="3"/>
  <c r="R78" i="11"/>
  <c r="L33" i="3"/>
  <c r="M32" i="6"/>
  <c r="O32" i="6"/>
  <c r="Q32" i="6"/>
  <c r="S32" i="6"/>
  <c r="U32" i="6"/>
  <c r="W32" i="6"/>
  <c r="Y32" i="6"/>
  <c r="K32" i="6"/>
  <c r="AB15" i="6"/>
  <c r="AA52" i="6"/>
  <c r="R63" i="11"/>
  <c r="AA42" i="6"/>
  <c r="R74" i="11"/>
  <c r="AA33" i="6"/>
  <c r="L32" i="3"/>
  <c r="L11" i="3"/>
  <c r="L12" i="3"/>
  <c r="L13" i="3"/>
  <c r="L14" i="3"/>
  <c r="L10" i="3"/>
  <c r="L8" i="3"/>
  <c r="L9" i="3"/>
  <c r="L6" i="3"/>
  <c r="V21" i="6"/>
  <c r="V30" i="6"/>
  <c r="V38" i="6"/>
  <c r="V48" i="6"/>
  <c r="V60" i="6"/>
  <c r="X21" i="6"/>
  <c r="X30" i="6"/>
  <c r="X38" i="6"/>
  <c r="X48" i="6"/>
  <c r="X60" i="6"/>
  <c r="T21" i="6"/>
  <c r="T30" i="6"/>
  <c r="T38" i="6"/>
  <c r="T48" i="6"/>
  <c r="T60" i="6"/>
  <c r="R21" i="6"/>
  <c r="R30" i="6"/>
  <c r="R38" i="6"/>
  <c r="R48" i="6"/>
  <c r="R60" i="6"/>
  <c r="P21" i="6"/>
  <c r="P30" i="6"/>
  <c r="P38" i="6"/>
  <c r="P48" i="6"/>
  <c r="P60" i="6"/>
  <c r="N21" i="6"/>
  <c r="N30" i="6"/>
  <c r="N38" i="6"/>
  <c r="N48" i="6"/>
  <c r="N60" i="6"/>
  <c r="L21" i="6"/>
  <c r="L30" i="6"/>
  <c r="L38" i="6"/>
  <c r="L48" i="6"/>
  <c r="L60" i="6"/>
  <c r="J21" i="6"/>
  <c r="J30" i="6"/>
  <c r="J38" i="6"/>
  <c r="J48" i="6"/>
  <c r="J60" i="6"/>
  <c r="Y7" i="6"/>
  <c r="Y21" i="6"/>
  <c r="Y30" i="6"/>
  <c r="Y38" i="6"/>
  <c r="Y48" i="6"/>
  <c r="Y60" i="6"/>
  <c r="W7" i="6"/>
  <c r="W21" i="6"/>
  <c r="W30" i="6"/>
  <c r="W38" i="6"/>
  <c r="W48" i="6"/>
  <c r="W60" i="6"/>
  <c r="U7" i="6"/>
  <c r="U21" i="6"/>
  <c r="U30" i="6"/>
  <c r="U38" i="6"/>
  <c r="U48" i="6"/>
  <c r="U60" i="6"/>
  <c r="S7" i="6"/>
  <c r="S21" i="6"/>
  <c r="S30" i="6"/>
  <c r="S38" i="6"/>
  <c r="S48" i="6"/>
  <c r="S60" i="6"/>
  <c r="Q7" i="6"/>
  <c r="Q21" i="6"/>
  <c r="Q30" i="6"/>
  <c r="Q38" i="6"/>
  <c r="Q48" i="6"/>
  <c r="Q60" i="6"/>
  <c r="O7" i="6"/>
  <c r="O21" i="6"/>
  <c r="O30" i="6"/>
  <c r="O38" i="6"/>
  <c r="O48" i="6"/>
  <c r="O60" i="6"/>
  <c r="M7" i="6"/>
  <c r="M21" i="6"/>
  <c r="M30" i="6"/>
  <c r="M38" i="6"/>
  <c r="M48" i="6"/>
  <c r="M60" i="6"/>
  <c r="K7" i="6"/>
  <c r="K21" i="6"/>
  <c r="K30" i="6"/>
  <c r="K38" i="6"/>
  <c r="K48" i="6"/>
  <c r="K60" i="6"/>
  <c r="R43" i="11"/>
  <c r="R16" i="11"/>
  <c r="AA32" i="6"/>
  <c r="R54" i="11"/>
  <c r="R55" i="11"/>
  <c r="AA25" i="6"/>
  <c r="AA10" i="6"/>
  <c r="AA23" i="6"/>
  <c r="L7" i="3"/>
  <c r="G131" i="11"/>
  <c r="S119" i="1"/>
  <c r="S120" i="1"/>
  <c r="S121" i="1"/>
  <c r="S122" i="1"/>
  <c r="S114" i="1"/>
  <c r="S132" i="1"/>
  <c r="T132" i="1"/>
  <c r="S131" i="1"/>
  <c r="S139" i="1"/>
  <c r="S134" i="1"/>
  <c r="S123" i="1"/>
  <c r="T123" i="1"/>
  <c r="T117" i="1"/>
  <c r="S37" i="1"/>
  <c r="S117" i="1"/>
  <c r="T119" i="1"/>
  <c r="N10" i="1"/>
  <c r="K10" i="1"/>
  <c r="L10" i="1"/>
  <c r="M10" i="1"/>
  <c r="I10" i="1"/>
  <c r="O10" i="1"/>
  <c r="P10" i="1"/>
  <c r="J10" i="1"/>
  <c r="J11" i="1"/>
  <c r="S9" i="1"/>
  <c r="S6" i="1"/>
  <c r="T138" i="1"/>
  <c r="T134" i="1"/>
  <c r="T136" i="1"/>
  <c r="T128" i="1"/>
  <c r="T120" i="1"/>
  <c r="T121" i="1"/>
  <c r="T122" i="1"/>
  <c r="S83" i="1"/>
  <c r="S15" i="1"/>
  <c r="S16" i="1"/>
  <c r="S22" i="1"/>
  <c r="S80" i="1"/>
  <c r="S99" i="1"/>
  <c r="S102" i="1"/>
  <c r="S18" i="1"/>
  <c r="S27" i="1"/>
  <c r="S28" i="1"/>
  <c r="S30" i="1"/>
  <c r="S33" i="1"/>
  <c r="S53" i="1"/>
  <c r="S126" i="1"/>
  <c r="T126" i="1"/>
  <c r="S34" i="1"/>
  <c r="S101" i="1"/>
  <c r="S12" i="1"/>
  <c r="S21" i="1"/>
  <c r="S24" i="1"/>
  <c r="S98" i="1"/>
  <c r="S105" i="1"/>
  <c r="T105" i="1"/>
  <c r="S108" i="1"/>
  <c r="S109" i="1"/>
  <c r="S10" i="1"/>
  <c r="S7" i="1"/>
  <c r="S13" i="1"/>
  <c r="S19" i="1"/>
  <c r="S25" i="1"/>
  <c r="S31" i="1"/>
  <c r="S74" i="1"/>
  <c r="S86" i="1"/>
  <c r="S87" i="1"/>
  <c r="S89" i="1"/>
  <c r="S90" i="1"/>
  <c r="S92" i="1"/>
  <c r="S93" i="1"/>
  <c r="S95" i="1"/>
  <c r="S96" i="1"/>
  <c r="S118" i="1"/>
  <c r="T130" i="1"/>
  <c r="O8" i="1"/>
  <c r="I8" i="1"/>
  <c r="J8" i="1"/>
  <c r="N8" i="1"/>
  <c r="P11" i="1"/>
  <c r="L11" i="1"/>
  <c r="P8" i="1"/>
  <c r="I11" i="1"/>
  <c r="N11" i="1"/>
  <c r="O11" i="1"/>
  <c r="K11" i="1"/>
  <c r="K8" i="1"/>
  <c r="M11" i="1"/>
  <c r="L8" i="1"/>
  <c r="M8" i="1"/>
  <c r="S104" i="1"/>
  <c r="T104" i="1"/>
  <c r="T27" i="1"/>
  <c r="T15" i="1"/>
  <c r="T83" i="1"/>
  <c r="T98" i="1"/>
  <c r="T101" i="1"/>
  <c r="T86" i="1"/>
  <c r="T9" i="1"/>
  <c r="T89" i="1"/>
  <c r="T18" i="1"/>
  <c r="T95" i="1"/>
  <c r="T92" i="1"/>
  <c r="T6" i="1"/>
  <c r="T33" i="1"/>
  <c r="T21" i="1"/>
  <c r="T30" i="1"/>
  <c r="T108" i="1"/>
  <c r="T24" i="1"/>
  <c r="T12" i="1"/>
  <c r="S69" i="1"/>
  <c r="O78" i="1" l="1"/>
  <c r="S76" i="1"/>
  <c r="P78" i="1"/>
  <c r="L78" i="1"/>
  <c r="P45" i="1"/>
  <c r="S47" i="1"/>
  <c r="S39" i="1"/>
  <c r="T37" i="1" s="1"/>
  <c r="T73" i="1"/>
  <c r="S61" i="1"/>
  <c r="AB17" i="6"/>
  <c r="I72" i="1"/>
  <c r="O72" i="1"/>
  <c r="O63" i="1"/>
  <c r="S55" i="1"/>
  <c r="S77" i="1"/>
  <c r="S50" i="1"/>
  <c r="S40" i="1"/>
  <c r="S79" i="1"/>
  <c r="T79" i="1" s="1"/>
  <c r="S57" i="1"/>
  <c r="N48" i="1"/>
  <c r="S65" i="1"/>
  <c r="AB16" i="6"/>
  <c r="S43" i="1"/>
  <c r="M45" i="1"/>
  <c r="AB12" i="6"/>
  <c r="M75" i="1"/>
  <c r="S115" i="1"/>
  <c r="T114" i="1" s="1"/>
  <c r="S52" i="1"/>
  <c r="T52" i="1" s="1"/>
  <c r="S67" i="1"/>
  <c r="T67" i="1" s="1"/>
  <c r="S63" i="1"/>
  <c r="S44" i="1"/>
  <c r="M48" i="1"/>
  <c r="M66" i="1"/>
  <c r="M60" i="1"/>
  <c r="S112" i="1"/>
  <c r="T111" i="1" s="1"/>
  <c r="S41" i="1"/>
  <c r="M51" i="1"/>
  <c r="S46" i="1"/>
  <c r="AB13" i="6"/>
  <c r="S49" i="1"/>
  <c r="L51" i="1"/>
  <c r="L45" i="1"/>
  <c r="R22" i="11"/>
  <c r="L54" i="1"/>
  <c r="S71" i="1"/>
  <c r="T70" i="1" s="1"/>
  <c r="L69" i="1"/>
  <c r="S64" i="1"/>
  <c r="T64" i="1" s="1"/>
  <c r="L42" i="1"/>
  <c r="T76" i="1" l="1"/>
  <c r="T46" i="1"/>
  <c r="T61" i="1"/>
  <c r="T55" i="1"/>
  <c r="T49" i="1"/>
  <c r="T40" i="1"/>
  <c r="T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Fabian</author>
  </authors>
  <commentList>
    <comment ref="T6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Fabian:</t>
        </r>
        <r>
          <rPr>
            <sz val="9"/>
            <color indexed="81"/>
            <rFont val="Tahoma"/>
            <family val="2"/>
          </rPr>
          <t xml:space="preserve">
por aclarar
</t>
        </r>
      </text>
    </comment>
  </commentList>
</comments>
</file>

<file path=xl/sharedStrings.xml><?xml version="1.0" encoding="utf-8"?>
<sst xmlns="http://schemas.openxmlformats.org/spreadsheetml/2006/main" count="1703" uniqueCount="1030">
  <si>
    <t>No</t>
  </si>
  <si>
    <t>NOMBRE DEL INDICADOR</t>
  </si>
  <si>
    <t>FÓRMULA  DE CÁLCULO</t>
  </si>
  <si>
    <t>OBSERVACIONES</t>
  </si>
  <si>
    <t>UNIDAD DE MEDIDA</t>
  </si>
  <si>
    <t>FRECUENCIA DE MEDICIÓN</t>
  </si>
  <si>
    <t>MEDIA ESTATAL</t>
  </si>
  <si>
    <t>MEDIA NACIONAL</t>
  </si>
  <si>
    <t>A  L  U  M  N  O  S</t>
  </si>
  <si>
    <t>% Atención a la demanda en el primer semestre</t>
  </si>
  <si>
    <t xml:space="preserve"> Considerar el total de alumnos inscritos al primer semestre, dividirlos entre el total de alumnos que solicitaron fichas para el examen de admisión y multiplicarlo por cien.</t>
  </si>
  <si>
    <t>porcentaje</t>
  </si>
  <si>
    <t>Anual</t>
  </si>
  <si>
    <t xml:space="preserve">Alumnos solicitantes para examen de admisión </t>
  </si>
  <si>
    <t>% Deserción</t>
  </si>
  <si>
    <t xml:space="preserve">Alumnos dados de baja definitiva </t>
  </si>
  <si>
    <t xml:space="preserve"> Considerar el total de alumnos dados de baja definitiva , dividirlos entre el total de alumnos matriculados y multiplicarlo por cien.  </t>
  </si>
  <si>
    <t>Semestral</t>
  </si>
  <si>
    <t xml:space="preserve">Total de alumnos matriculados </t>
  </si>
  <si>
    <t>% Reprobación</t>
  </si>
  <si>
    <t>Considerar  todos los alumnos reprobados y todos los alumnos inscritos correspondientes al perido escolar que se reporta.</t>
  </si>
  <si>
    <t>% Eficiencia Terminal</t>
  </si>
  <si>
    <t>Alumnos egresados de la Generación Titulados</t>
  </si>
  <si>
    <t>Se deberá considerar el total de alumnos-egresados de la generación Titulados y dividirlos entre el total de los alumnos que se inscribieron en la generación y multiplicarlo por cien  LOS ALUMNOS QUE SE INCORPORAN DE OTRAS ESCUELAS, ES DECIR QUE NO INICIARON CON LA GENERACIÓN NO SE CONSIDERAN</t>
  </si>
  <si>
    <t>% Titulación</t>
  </si>
  <si>
    <t>Total alumnos egresados titulados</t>
  </si>
  <si>
    <t>El total de alumnos que se titularon,  dividirlo entre el total de alumnos que egresaron  y multiplicar por cien. NOTA: SIN CONTEMPLAR A QUE GENERACIÓN CORRESPONDAN</t>
  </si>
  <si>
    <t xml:space="preserve">Total de alumnos egresados </t>
  </si>
  <si>
    <t>% Alumnos Participantes en  Residencias Profesionales</t>
  </si>
  <si>
    <t xml:space="preserve">Total de alumnos en Residencias Profesionales </t>
  </si>
  <si>
    <t>Total de alumnos que  se encuentran en  Programa de Residencia Profesional,  dividirlos entre la totalidad de alumnos que deben  realizar su residencia profesional multiplicado por cien</t>
  </si>
  <si>
    <t>anual</t>
  </si>
  <si>
    <t xml:space="preserve">Total de alumnos que deben realizar Residencias Profesionales </t>
  </si>
  <si>
    <t>% Alumnos Becarios</t>
  </si>
  <si>
    <t xml:space="preserve">Total alumnos becarios </t>
  </si>
  <si>
    <t>La totalidad de alumnos becados,  dividirlos entre la totalidad de alumnos matriculados  multiplicado por cien.</t>
  </si>
  <si>
    <t xml:space="preserve">Total alumnos matriculados </t>
  </si>
  <si>
    <t>% Alumnos participando en evento de Ciencias Básicas</t>
  </si>
  <si>
    <t>Total de alumnos participando en evento de Ciencias Básicas</t>
  </si>
  <si>
    <t>Total de alumnos matriculados</t>
  </si>
  <si>
    <t>Total de alumnos inscritos en programas reconocidos por su calidad</t>
  </si>
  <si>
    <t>La totalidad de alumnos incritos en programas reconocidos por su calidad,  dividirlos entre la totalidad de alumnos matriculados multiplicado por cien.</t>
  </si>
  <si>
    <t>% Baja Temporal</t>
  </si>
  <si>
    <t xml:space="preserve">Total de alumnos con baja temporal </t>
  </si>
  <si>
    <t>El total de alumnos con baja temporal,  dividirlos entre la totalidad de los Alumnos matriculados y multiplicado por cien.</t>
  </si>
  <si>
    <t>D  O  C  E  N  T  E  S</t>
  </si>
  <si>
    <t>No. de Alumnos por Personal Docente</t>
  </si>
  <si>
    <t>alumnos</t>
  </si>
  <si>
    <t xml:space="preserve">Total de docentes </t>
  </si>
  <si>
    <t>% Profesores en Cursos de Formación</t>
  </si>
  <si>
    <t xml:space="preserve">Total de docentes participantes en cursos de formación </t>
  </si>
  <si>
    <t xml:space="preserve"> El total de los docentes que participaron en cursos de formación,  dividirlos entre el total de docentes y multiplicarlo por cien. Si un docente participa en mas de un curso de formación considerarlo una sola vez.</t>
  </si>
  <si>
    <t xml:space="preserve">Total de  docentes </t>
  </si>
  <si>
    <t>% Profesores en Cursos de Actualización</t>
  </si>
  <si>
    <t xml:space="preserve">Total de docentes participantes en cursos de actualización </t>
  </si>
  <si>
    <t xml:space="preserve"> El total de docentes que participaron en algún curso o taller de actualización,  dividirlos  entre el total de docentes y multiplicado por cien. Si un docente participa en mas de un curso de actualización considerarlo una sola vez.</t>
  </si>
  <si>
    <t>% Profesores con Grado de Posgrado</t>
  </si>
  <si>
    <t xml:space="preserve"> El total de docentes con algún posgrado,  dividirlos entre el total de docentes y multiplicado por cien.</t>
  </si>
  <si>
    <t>% Profesores en el Programa de Estímulos al desempeño docente</t>
  </si>
  <si>
    <t xml:space="preserve">Total de  docentes beneficiados en programas de estímulos al desempeño docente </t>
  </si>
  <si>
    <t>Total de profesores</t>
  </si>
  <si>
    <t>Total de profesores de tiempo completo</t>
  </si>
  <si>
    <t>Total de Profesores</t>
  </si>
  <si>
    <t>% Profesores de 3/4 de Tiempo</t>
  </si>
  <si>
    <t>Total de profesores de 3/4 de tiempo</t>
  </si>
  <si>
    <t>% Profesores de Medio Tiempo</t>
  </si>
  <si>
    <t>Total de profesores de medio tiempo</t>
  </si>
  <si>
    <t>Total de profesores de medio tiempo completo, dividido entre el total de profesores multiplocado por cien</t>
  </si>
  <si>
    <t>Total de profesores de asignatura</t>
  </si>
  <si>
    <t>Total de profesores de asignatura, dividido entre el total de profesores multiplocado por cien</t>
  </si>
  <si>
    <t>% Profesores de Tiempo Completo  con maestría</t>
  </si>
  <si>
    <t>Total de profesores con grado de maestría (PTC)</t>
  </si>
  <si>
    <t xml:space="preserve"> El total de profesores de tiempo completo con grado de maestría,  dividirlos entre el total de profesores de tiempo completo y multiplicado por cien.</t>
  </si>
  <si>
    <t>% Profesores de Tiempo completo con Doctorado</t>
  </si>
  <si>
    <t>Total de profesores con grado de doctor (PTC)</t>
  </si>
  <si>
    <t xml:space="preserve"> El total de profesores de tiempo completo con grado de doctor,  dividirlos entre el total de profesores de tiempo completo y multiplicado por cien.</t>
  </si>
  <si>
    <t>% Profesores con Perfíl Deseable</t>
  </si>
  <si>
    <t xml:space="preserve">Total de profesores con perfil deseable </t>
  </si>
  <si>
    <t xml:space="preserve"> El total de profesores de tiempo completo con perfil deseable,  dividirlos entre el total de profesores de tiempo completo y multiplicado por cien.</t>
  </si>
  <si>
    <t>% Profesores Formados como Tutores</t>
  </si>
  <si>
    <t>Total de profesores acreditados como tutor</t>
  </si>
  <si>
    <t>El total de profesores acreditados en el Diplomado de Tutorias, dividirlo entre el total de porfesores multiplicados por cien.</t>
  </si>
  <si>
    <t>% Profesores Formados en Competencias Docentes. (Diplomado TecNM)</t>
  </si>
  <si>
    <t>Total de profesores acreditados en el Diplomado de Competencias Docentes</t>
  </si>
  <si>
    <t>El total de profesores acreditados en el Diplomado de Competencias Docentes, dividirlo entre el total de porfesores multiplicados por cien.</t>
  </si>
  <si>
    <t>% Profesores Evaluados</t>
  </si>
  <si>
    <t xml:space="preserve">Total de  profesores evaluados </t>
  </si>
  <si>
    <t>Se deberá de considerar el total de profesores que  fueron evaluados por el ITD o por una instancia oficial,  dividirlos entre el total de profesores y multiplicarlo por cien.</t>
  </si>
  <si>
    <t>E X T E N S I Ó N    Y  V I N C U L A C I Ó N</t>
  </si>
  <si>
    <t>% Alumnos en Servicio Social</t>
  </si>
  <si>
    <t>Alumnos en activo de Servicio Social</t>
  </si>
  <si>
    <t>Se deberá de considerar el total de alumnos que prestan su  Servicio Social, dividirlos entre el total de alumnos que deben realizar su servicio social y multiplicarlo por cien.</t>
  </si>
  <si>
    <t xml:space="preserve">Alumnos que deben realizar el Servicio Social </t>
  </si>
  <si>
    <t>% Alumnos en  Actividades Deportivas</t>
  </si>
  <si>
    <t xml:space="preserve">Total de alumnos participantes en actividades deportivas </t>
  </si>
  <si>
    <t xml:space="preserve"> El total de alumnos inscritos en actividades deportivas dentro del programa del ITD, dividirlos entre el total de alumnos matriculados y multiplicado por cien.</t>
  </si>
  <si>
    <t>% Alumnos en  Actividades Culturales</t>
  </si>
  <si>
    <t xml:space="preserve">Total de alumnos participantes en actividades culturales </t>
  </si>
  <si>
    <t xml:space="preserve"> El total de alumnos inscritos en actividades culturales dentro de los programas establecidos por el ITD, dividirlo entre el total de alumnos matriculados y multiplicado por cien.</t>
  </si>
  <si>
    <t>% de Alumnos participando en Actividades de Emprendedurismo</t>
  </si>
  <si>
    <t>Total de alumnos participantes en actividades de emprendedurismo</t>
  </si>
  <si>
    <t xml:space="preserve"> El total de alumnos inscritos en actividades de emprendedurismo dentro de los programas establecidos por el ITD, dividirlo entre el total de alumnos matriculados y multiplicado por cien.</t>
  </si>
  <si>
    <t>% Alumnos en la Innovación Tecnológica</t>
  </si>
  <si>
    <t>Total de alumnos participantes en la  innovación</t>
  </si>
  <si>
    <t>Se deberá de considerar el total de alumnos participantes en los programas de  innovación establecidos por el ITD,  dividirlo entre el total de alumnos matriculados y multiplicarlo por cien.</t>
  </si>
  <si>
    <t>% Egresados en el Sector Laboral</t>
  </si>
  <si>
    <t xml:space="preserve">Egresados en el Sector Laboral 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</si>
  <si>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</si>
  <si>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Total de Egresados </t>
  </si>
  <si>
    <t>% Alumnos cursando una segunda lengua</t>
  </si>
  <si>
    <t>Total de alumnos matriculados en una segunda lengua</t>
  </si>
  <si>
    <t>Total de alumnos cursando una segunda lengua, dividido entre el total de la matricula multiplicado por cien</t>
  </si>
  <si>
    <t>Número de registros de propiedad intelectual</t>
  </si>
  <si>
    <t>Total de registros de propiedad intelectual ante organismos competente</t>
  </si>
  <si>
    <t>Cuantificar la cantidad de registros de propiedad intelectual ante organismos competente</t>
  </si>
  <si>
    <t>registro</t>
  </si>
  <si>
    <t>% Eficiencia de Convenios</t>
  </si>
  <si>
    <t xml:space="preserve">Total de proyectos con resultados </t>
  </si>
  <si>
    <t xml:space="preserve"> 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</si>
  <si>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>Total de convenios firmados</t>
  </si>
  <si>
    <t>I  N  V  E  S  T  I  G  A  C  I  Ó  N</t>
  </si>
  <si>
    <t>% Alumnos Participantes en Proyectos de Investigación</t>
  </si>
  <si>
    <t xml:space="preserve">Alumnos participantes en proyectos de Investigación </t>
  </si>
  <si>
    <t>Se deberá de considerar el total de alumnos participantes en proyectos de investigación correspondiente a los programas de investigación del ITD, dividirlo entre el total de alumnos matriculados y multiplicarlo por cien.</t>
  </si>
  <si>
    <t>% Docentes Participantes en Proyectos de Investigación</t>
  </si>
  <si>
    <t xml:space="preserve">Docentes participantes en proyectos de investigación </t>
  </si>
  <si>
    <t xml:space="preserve"> El total de docentes participantes en proyectos de investigación correspondientes al programa de investigación del ITD, dividirlo entre el total de docentes de la institución y multiplicarlo por cien.</t>
  </si>
  <si>
    <t xml:space="preserve">Total de docentes de la Institución </t>
  </si>
  <si>
    <t>% Investigadores Miembros del Sistema Nacional de Investigadores</t>
  </si>
  <si>
    <t xml:space="preserve">Profesores Investigadores de la Institución registrados en el  S.N.I.  (Sistema Nacional de Investigadores ) </t>
  </si>
  <si>
    <t>Se deberá de considerar el total de profesores investigadores del ITD miembros del SIN, dividirlo entre el total de profesores investigadores de la institución y multiplicarlo por cien.</t>
  </si>
  <si>
    <t>El Número de profesores Investigadores de la Institución</t>
  </si>
  <si>
    <t>Número de Cuerpos Académicos en Formación</t>
  </si>
  <si>
    <t>Cuantificar los cuerpos académicos</t>
  </si>
  <si>
    <t>cuerpos académicos</t>
  </si>
  <si>
    <t>Líneas de Investigación Registradas en TecNM</t>
  </si>
  <si>
    <t>Número de Líneas de inestigación registradas</t>
  </si>
  <si>
    <t>Cuantificar las líneas de investigación registradas</t>
  </si>
  <si>
    <t>línea</t>
  </si>
  <si>
    <t>Proyectos de Investigación Registrados en TecNM</t>
  </si>
  <si>
    <t>Número de Proyectos de investigación registrados</t>
  </si>
  <si>
    <t>Cuantificar el número de proyectos registrados</t>
  </si>
  <si>
    <t>proyecto</t>
  </si>
  <si>
    <t>Profesores Participando en Redes de Investigación Interinstitucional</t>
  </si>
  <si>
    <t>Número de Profesores</t>
  </si>
  <si>
    <t>Cuantificar en total de profesores participando en redes de investigaciín interinstitucionales</t>
  </si>
  <si>
    <t>profesor</t>
  </si>
  <si>
    <t>Número de Artículos Arbitrados</t>
  </si>
  <si>
    <t>Número de Artículos</t>
  </si>
  <si>
    <t>Cuantificar el total de artículos arbitrados en la institución</t>
  </si>
  <si>
    <t>artículo</t>
  </si>
  <si>
    <t>Número de Libros Publicados</t>
  </si>
  <si>
    <t>Número de libros</t>
  </si>
  <si>
    <t>Cuantificar el total de líbros publicados en la institución</t>
  </si>
  <si>
    <t>Libro</t>
  </si>
  <si>
    <t>% Presupuesto para Proyectos de  Investigación</t>
  </si>
  <si>
    <t>Total del presupuesto asignado para la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</si>
  <si>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</si>
  <si>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Total del presupuesto asignado para la operación de la Institución</t>
  </si>
  <si>
    <t xml:space="preserve">A  D  M  I  N  I  S  T  R  A  C  I  Ó  N </t>
  </si>
  <si>
    <t>% Cobertura en el Entorno</t>
  </si>
  <si>
    <t>Alumnos Inscritos en el primer semestre</t>
  </si>
  <si>
    <t xml:space="preserve"> El total de alumnos de nuevo ingreso entre el total de egresados del nivel Medio Superior en la zona de influencia del plantel, que demandan educación superior y multiplicarlo por cien.</t>
  </si>
  <si>
    <t xml:space="preserve">Total de Egresados del Nivel Medio Superior en la zona de influencia del ITD., que demanda educación superior </t>
  </si>
  <si>
    <t>% Aulas Ocupadas</t>
  </si>
  <si>
    <t xml:space="preserve">Total de aulas ocupadas </t>
  </si>
  <si>
    <t>Se deberá de considerar por turno las aulas ocupadas en el  proceso de enseñanza-aprendizaje, dividir entre la totalidad de aulas por turno con que cuenta el ITD y multiplicarlo por cien.</t>
  </si>
  <si>
    <t xml:space="preserve">Total de Aulas  </t>
  </si>
  <si>
    <t>No. de Volúmenes por Alumno</t>
  </si>
  <si>
    <t xml:space="preserve">Número de volúmenes de acervo bibliográfico para las carreras que ofrece la Institución </t>
  </si>
  <si>
    <t>Se deberá de considerar el número de libros de textos destinados a las carreras que oferta el ITD, dividirlo entre el total de alumnos matriculados.</t>
  </si>
  <si>
    <t>volúmenes</t>
  </si>
  <si>
    <t>No. de Alumnos por Computadora</t>
  </si>
  <si>
    <t>Se deberá de considerar el total de alumnos matriculados, dividirlo entre el total de computadoras con que cuenta el ITD para fines de Docencia.</t>
  </si>
  <si>
    <t xml:space="preserve">Total de computadoras </t>
  </si>
  <si>
    <t>No.  de alumnos por Personal  Administrativo</t>
  </si>
  <si>
    <t xml:space="preserve"> Considerar el total de alumnos matriculados,  dividirlo entre el total de personal administrativo con que cuenta el ITD.</t>
  </si>
  <si>
    <t xml:space="preserve">Total de personal administrativo </t>
  </si>
  <si>
    <t>% Participantes en Capacitación  Administrativa</t>
  </si>
  <si>
    <t xml:space="preserve">Personal administrativo participante en cursos de capacitación </t>
  </si>
  <si>
    <t>Se deberá de considerar el total de personal administrativo que haya participado en algún curso o talles de capacitación del ITD,  dividirlo entre el total de personal administrativo con que cuenta el ITD.</t>
  </si>
  <si>
    <t>Costo por Alumno</t>
  </si>
  <si>
    <t>Presupuesto total</t>
  </si>
  <si>
    <t xml:space="preserve"> Considerar el total de presupuesto asignado al cierre del año,  dividirlo entre el total de alumnos con que cuenta el ITD en Ago.</t>
  </si>
  <si>
    <t>Monto en miles de pesos</t>
  </si>
  <si>
    <t>Número de cuerpos académicos</t>
  </si>
  <si>
    <t>% Profesores de Tiempo Completo (PTC)</t>
  </si>
  <si>
    <t>Total de  profesores de tiempo completo (PTC)</t>
  </si>
  <si>
    <t>ISIC</t>
  </si>
  <si>
    <t>% Por programa Educativo</t>
  </si>
  <si>
    <t>VALORES INSTITUCIONALES</t>
  </si>
  <si>
    <t>Total de alumnos matriculados*</t>
  </si>
  <si>
    <t>% Alumnos inscritos en Programas Reconocidos por su Calidad*</t>
  </si>
  <si>
    <t>NOTA: * La matricula acreditable se considera aquella inscrita en programas educativos que cuenten con al menos una generación de egresados.</t>
  </si>
  <si>
    <t>N.A</t>
  </si>
  <si>
    <t>N/A</t>
  </si>
  <si>
    <t>STATUS</t>
  </si>
  <si>
    <t>El total de docentes participantes en programas de estímulos al desempeño docente que aprobaron la evaluación,  dividirlos entre el total de docentes y multiplicarlo por cien.</t>
  </si>
  <si>
    <t>El total de alumnos participando en evento de Ciencias Básicas, dividido entre el total de alumnos matriculados multiplicado por cien</t>
  </si>
  <si>
    <t>Total de profesores de tiempo completo, dividido entre el total de profesores multiplicado por cien</t>
  </si>
  <si>
    <t>PTC CON GRADO DE MAESTRIA</t>
  </si>
  <si>
    <t>PTC CON GRADO DE DOCTOR</t>
  </si>
  <si>
    <t>PTC CON PERFIL DESEABLE</t>
  </si>
  <si>
    <t>ALUMNOS EN ACTS DE EXTENSIÓN (ARTE, CULTURA, CIVICA)</t>
  </si>
  <si>
    <t>ALUMNOS EN ACTS DEPORTIVAS Y RECREATIVAS</t>
  </si>
  <si>
    <t>ALUMNOS EN LENGUAS EXTRANJERAS</t>
  </si>
  <si>
    <t>PROYECTOS DE INVESTIGACIÓN, DESARROLLO TECNOLÓGICO E INVESTIGACIÓN</t>
  </si>
  <si>
    <t>ALUMNOS QUE PARTICIPAN EN PROYECTOS DE INVESTIGACIÓN CIENTÍFICA, DESARROLLO TECNOLÓGICO E INNOVACIÓN</t>
  </si>
  <si>
    <t>REGISTROS DE PROPIEDAD INTELECTUAL</t>
  </si>
  <si>
    <t>EGRESADOS INCORPORADOS AL MERCADO LABORAL</t>
  </si>
  <si>
    <t>PROYECTOS VINCULADOS CON LOS SECTORES PÚBLICO, SOCIAL Y PRIVADO.</t>
  </si>
  <si>
    <t>ALUMNOS QUE PARTICIPAN EN PROYECTOS VINCULADOS CON LOS SECTORES PÚBLICO, SOCIAL Y PRIVADO.</t>
  </si>
  <si>
    <t>EMPRESAS INCUBADAS</t>
  </si>
  <si>
    <t>ALUMNOS QUE PARTICIPAN EN EL MODELO TALENTO EMPRENDEDOR</t>
  </si>
  <si>
    <t>TOTAL DE PROFESORES</t>
  </si>
  <si>
    <t>PROFESORES EN CURSOS DE ACTUALIZACIÓN</t>
  </si>
  <si>
    <t>PROFESORES BENEFICIADOS POR ESTIMULO AL PERSONAL DOCENTE</t>
  </si>
  <si>
    <t>ALUMNOS INSCRITOS EN PRIMER SEMESTRE</t>
  </si>
  <si>
    <t>ASPIRANTES SOLICITANTES A INGRESAR</t>
  </si>
  <si>
    <t>ALUMNOS DADOS DE BAJA DEFINITIVA</t>
  </si>
  <si>
    <t>ALUMNOS INSCRITOS EN RESIDENCIAS PROFESIONALES</t>
  </si>
  <si>
    <t>ALUMNOS QUE DEBERÍAN CURSAR RESIDENCIAS PROFESIONALES</t>
  </si>
  <si>
    <t>ALUMNOS BECARIOS</t>
  </si>
  <si>
    <t>ALUMNOS EN BAJA TEMPORAL</t>
  </si>
  <si>
    <t>PROFESORES PARTICIPANTES EN PROYECTOS DE INVESTIGACIÓN</t>
  </si>
  <si>
    <t>PRESUPUESTO ASIGNADO A LA INVESTIGACIÓN</t>
  </si>
  <si>
    <t>ALUMNOS INSCRITOS EN SERVICIO SOCIAL</t>
  </si>
  <si>
    <t>ALUMNOS QUE DEBERÍAN CURSAR SERVICIO SOCIAL</t>
  </si>
  <si>
    <t>ALUMNOS EN EL PROGRAMA DE INNOVACIÓN TECNOLÓGICA</t>
  </si>
  <si>
    <t>AULAS OCUPADAS</t>
  </si>
  <si>
    <t>PERSONAL ADMVO CAPACITADO</t>
  </si>
  <si>
    <t>PROFESORES EN CURSOS DE FORMACION</t>
  </si>
  <si>
    <t>PERSONAL DIRECTIVO NO DOCENTE</t>
  </si>
  <si>
    <t>PERSONAL ADMINISTRATIVO</t>
  </si>
  <si>
    <t>ALUMNOS PARTICIPANTES EN CONCURSOS DE CIENCIAS BASICAS</t>
  </si>
  <si>
    <t>PROFESORES ACREDITADOS COMO TUTOR</t>
  </si>
  <si>
    <t>PROFESORES FORMADOS EN COMPETENCIAS DOCENTES (DIPLOMADO POR EL TECNM)</t>
  </si>
  <si>
    <t>PROFESORES EVALUADOS</t>
  </si>
  <si>
    <t>LINEAS DE INVESTIGACION REGISTRADAS</t>
  </si>
  <si>
    <t>EJE ESTRATÉGICO 1. Calidad Educativa, cobertura y formación integral</t>
  </si>
  <si>
    <t>OBJETIVO 1. Fortalecer la calidad de la oferta educativa.</t>
  </si>
  <si>
    <t>LÍNEA BASE</t>
  </si>
  <si>
    <t>PROGRAMACIÓN</t>
  </si>
  <si>
    <t>N° DE LÍNEA</t>
  </si>
  <si>
    <t>LÍNEAS DE ACCIÓN</t>
  </si>
  <si>
    <t>N° DE PROYECTO</t>
  </si>
  <si>
    <t>PROYECTO</t>
  </si>
  <si>
    <t>INDICADOR</t>
  </si>
  <si>
    <t>MÉTODO DE CÁLCULO</t>
  </si>
  <si>
    <t>AREA (S)  / RESPONSABLE (S)</t>
  </si>
  <si>
    <t>Mejorar la calidad, la pertinencia y la evaluación de los programas académicos de licenciatura y posgrado hacia un nivel de competencia internacional.</t>
  </si>
  <si>
    <t>1.1.3.</t>
  </si>
  <si>
    <t>Incremento del número de programas acreditados o autoevaluados positivamente en el nivel licenciatura.</t>
  </si>
  <si>
    <t>Porcentaje de programas de licenciatura acreditados</t>
  </si>
  <si>
    <t>Programa de licenciatura acreditado</t>
  </si>
  <si>
    <t>(Número de programas de licenciatura acreditados en el año N/Total de programas de licenciatura evaluables en el año N)*100</t>
  </si>
  <si>
    <t>Subdireccion Académica</t>
  </si>
  <si>
    <t>Porcentaje de estudiantes de licenciatura inscritos en programas acreditados</t>
  </si>
  <si>
    <t>Estudiante de licenciatura inscrito</t>
  </si>
  <si>
    <t>Jefaturas de División</t>
  </si>
  <si>
    <t>1.1.4</t>
  </si>
  <si>
    <t>Porcentaje de programas de posgrado registrados en el PNPC.</t>
  </si>
  <si>
    <t>Programa de posgrado registrado</t>
  </si>
  <si>
    <t>Subdirecciòn de Investigaciòn</t>
  </si>
  <si>
    <t>Mejorar el nivel de habilitación del personal académico.</t>
  </si>
  <si>
    <t>1.2.2.</t>
  </si>
  <si>
    <t>Fortalecimiento de los programas de formación, actualización docente y profesional del personal académico.</t>
  </si>
  <si>
    <t>Número de académicos participantes en cursos de capacitación.</t>
  </si>
  <si>
    <t>Académico participante</t>
  </si>
  <si>
    <t>Desarrollo Académico</t>
  </si>
  <si>
    <t>1.2.3.</t>
  </si>
  <si>
    <t>Impulso del personal académico para la realización de estudios de posgrado nacionales e internacionales.</t>
  </si>
  <si>
    <t>Número de académicos con grado de especialidad, maestría o doctorado.</t>
  </si>
  <si>
    <t>Académico con posgrado</t>
  </si>
  <si>
    <t xml:space="preserve">Número de académicos con grado de especialidad, maestría o doctorado en el año N
</t>
  </si>
  <si>
    <t>1.2.4.</t>
  </si>
  <si>
    <t xml:space="preserve">Incremento del número de académicos con reconocimiento del perfil deseable conforme al Programa para el Desarrollo Profesional Docente (PRODEP).
</t>
  </si>
  <si>
    <t>Número de académicos con reconocimiento al perfil deseable vigente</t>
  </si>
  <si>
    <t>Académico con perfil deseable</t>
  </si>
  <si>
    <t>Número de académicos con perfil deseable en el año N</t>
  </si>
  <si>
    <t>Promover el uso de las tecnologías de información y comunicación en los servicios educativos.</t>
  </si>
  <si>
    <t>1.3.2.</t>
  </si>
  <si>
    <t>Incremento de los niveles de competencias del personal de apoyo y asistencia a la educación y personal directivo.</t>
  </si>
  <si>
    <t>Número personal de apoyo y asistencia a la educación y directivos que tomaron al menos un curso de capacitación presencial o a distancia.</t>
  </si>
  <si>
    <t>PAAE y personal directivo capacitado</t>
  </si>
  <si>
    <t>Número de personal de apoyo y asistencia a la educación y directivo capacitados en el año N</t>
  </si>
  <si>
    <t>Departamento de Personal</t>
  </si>
  <si>
    <t>Mejorar el posicionamiento del Tecnológico Nacional de México a nivel nacional e internacional.</t>
  </si>
  <si>
    <t>1.4.2.</t>
  </si>
  <si>
    <t>Incremento de la participación de académicos y estudiantes en las convocatorias nacionales e internacionales.</t>
  </si>
  <si>
    <t>Número Académicos y estudiantes participantes en convocatorias en materia académica y/o de investigación</t>
  </si>
  <si>
    <t>Académico y estudiante participante</t>
  </si>
  <si>
    <t>Número de académicos y estudiantes participantes en convocatorias en materia académica y/o de investigación en el año N</t>
  </si>
  <si>
    <t>Subirección Académica</t>
  </si>
  <si>
    <t>1.4.3.</t>
  </si>
  <si>
    <t>Incremento del número de académicos y de estudiantes que adquieran la habilidad de comunicación en una segunda lengua.</t>
  </si>
  <si>
    <t>Porcentaje de académicos y alumnos con habilidad de comunicación en una segunda lengua</t>
  </si>
  <si>
    <t>Académico y alumno bilingüe</t>
  </si>
  <si>
    <t>(Número de académicos y alumnos con habilidad de comunicación en una segunda lengua en el año N/Número total de académicos y alumnos en el año N)*100</t>
  </si>
  <si>
    <t>Desarrollo Académico/Jefes de División</t>
  </si>
  <si>
    <t>OBJETIVO 2. Ampliar la cobertura con un enfoque de equidad y justicia social.</t>
  </si>
  <si>
    <t>ARESA (S)  / RESPONSABLE (S)</t>
  </si>
  <si>
    <t>2.2.</t>
  </si>
  <si>
    <t>Incrementar la atención a la demanda.</t>
  </si>
  <si>
    <t>2.2.2.</t>
  </si>
  <si>
    <t>Incremento de la matrícula de licenciatura.</t>
  </si>
  <si>
    <t>Tasa de variación de la matrícula de licenciatura</t>
  </si>
  <si>
    <t>[(Matrícula de licenciatura en el año N/Matrícula de   licenciatura en el año N-1)- 1]*100</t>
  </si>
  <si>
    <t>Jefes de División</t>
  </si>
  <si>
    <t>2.2.3.</t>
  </si>
  <si>
    <t>Incremento de la matrícula de posgrado.</t>
  </si>
  <si>
    <t>Tasa de variación de la matrícula de posgrado</t>
  </si>
  <si>
    <t>Estudiante de posgrado inscrito</t>
  </si>
  <si>
    <t>[(Matrícula de posgrado en el año N/Matrícula de posgrado en el año N-1)-1]*100</t>
  </si>
  <si>
    <t>Subdirección de Investigación</t>
  </si>
  <si>
    <t>2.2.6.</t>
  </si>
  <si>
    <t>Mejora de la eficiencia terminal.</t>
  </si>
  <si>
    <t>Índice de eficiencia terminal de licenciatura</t>
  </si>
  <si>
    <t>Estudiantes de licenciatura egresados</t>
  </si>
  <si>
    <t>(Número de estudiantes de licenciatura egresados del IT en el año N/Número de estudiantes de nuevo ingreso en el año N-5)*100</t>
  </si>
  <si>
    <t>2.4.</t>
  </si>
  <si>
    <t>Fortalecer la infraestructura física y el equipamiento de los institutos tecnológicos y centros.</t>
  </si>
  <si>
    <t>2.4.1.</t>
  </si>
  <si>
    <t>Fortalecimiento de talleres y laboratorios de los institutos tecnológicos y centros.</t>
  </si>
  <si>
    <t>Porcentaje de talleres y laboratorios de los institutos tecnológicos y centros modernizados</t>
  </si>
  <si>
    <t>Talleres y laboratorios modernizados</t>
  </si>
  <si>
    <t>(Número talleres y laboratorios del IT modernizados en el año N/Total de talleres y laboratorios del IT en el año N)*100</t>
  </si>
  <si>
    <t>JEFES DE DIVISIÓN DE CARRERA</t>
  </si>
  <si>
    <t>OBJETIVO 3. Impulsar la formación integral de los estudiantes para contribuir al desarrollo de todas sus potencialidades.</t>
  </si>
  <si>
    <t>3.1.</t>
  </si>
  <si>
    <t>Contribuir al desarrollo humano de los estudiantes en las esferas físico- corporal, social, emocional e intelectual cognitivo.</t>
  </si>
  <si>
    <t>3.1.1.</t>
  </si>
  <si>
    <t>Atención de primer nivel o de prevención.</t>
  </si>
  <si>
    <t>Porcentaje de la matrícula de nuevo ingreso que participa en alguno de los programas de primer nivel de atención</t>
  </si>
  <si>
    <t>Estudiante de nuevo ingreso participante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</si>
  <si>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</si>
  <si>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>Subdireción de Vinculación</t>
  </si>
  <si>
    <t>3.1.2.</t>
  </si>
  <si>
    <t>Atención de segundo nivel o de competición y exhibición.</t>
  </si>
  <si>
    <t>Porcentaje de la matrícula de los semestres 2 a 12 que participa en alguno de los equipos y grupos representativos o en alguno de los clubes cívico, cultural y deportivo</t>
  </si>
  <si>
    <t>Estudiante de los semestres 2 a 12 participante en alguno de los programas de segundo nivel de atención</t>
  </si>
  <si>
    <t>(Total de estudiantes de los semestres 2 a 12 que participan en alguno de  los grupos o equipos representativos del segundo nivel de atención en el año N/Matrícula total de estudiantes de los semestres 2 a 12 en el año N)*100</t>
  </si>
  <si>
    <t>Subdirección de Vinculación</t>
  </si>
  <si>
    <t>Eje Estratégico 2: Fortalecimiento de la Investigación, el desarrollo tecnológico, la vinculación y el emprendimiento</t>
  </si>
  <si>
    <t>OBJETIVO 4. Robustecer la investigación científica, el desarrollo tecnológico y la innovación a fin de contribuir al desarrollo del país y a mejorar el bienestar de la sociedad.</t>
  </si>
  <si>
    <t>4.1.</t>
  </si>
  <si>
    <t>Impulsar la formación de capital humano de alta especialización para generar investigación y desarrollo  tecnológico, innovación y emprendimiento.</t>
  </si>
  <si>
    <t>4.1.1.</t>
  </si>
  <si>
    <t>Impulso en el nivel licenciatura y posgrado a la alta formación en investigación y desarrollo tecnológico para el incremento y permanencia en el Sistema Nacional de Investigadores.</t>
  </si>
  <si>
    <t xml:space="preserve">Tasa de variación de académicos registrados en el SNI </t>
  </si>
  <si>
    <t xml:space="preserve">Académico registrado en el SNI   </t>
  </si>
  <si>
    <t>[(Académicos registrados en el SNI en el año N/Académicos registrados en el SNI en el año N-1)-1]*100</t>
  </si>
  <si>
    <t>4.1.2.</t>
  </si>
  <si>
    <t xml:space="preserve">Impulso a la conformación, el desarrollo y consolidación de Cuerpos Académicos.
</t>
  </si>
  <si>
    <t>Número de cuerpos académicos conformados y en operación</t>
  </si>
  <si>
    <t>Cuerpos académicos en operación</t>
  </si>
  <si>
    <t>Número de cuerpos académicos conformados y operando en el año N</t>
  </si>
  <si>
    <t>4.1.4.</t>
  </si>
  <si>
    <t>Formación de estudiantes de licenciatura como investigadores y tecnólogos.</t>
  </si>
  <si>
    <t>Número de estudiantes de licenciatura que participan en proyectos de investigación</t>
  </si>
  <si>
    <t>Estudiante de licenciatura participante</t>
  </si>
  <si>
    <t>Número de estudiantes de licenciatura que participan en proyectos de investigación en el año N</t>
  </si>
  <si>
    <t>4.2.</t>
  </si>
  <si>
    <t>Propiciar el incremento de los productos de la investigación científica, el desarrollo tecnológico y la innovación.</t>
  </si>
  <si>
    <t>4.2.1.</t>
  </si>
  <si>
    <t>Impulso al desarrollo de proyectos de investigación científica, desarrollo tecnológico e innovación con enfoque a la solución de problemas regionales y nacionales.</t>
  </si>
  <si>
    <t>Número de proyectos de investigación científica, desarrollo tecnológico e innovación financiados</t>
  </si>
  <si>
    <t>Proyecto de investigación financiado</t>
  </si>
  <si>
    <t>Número de proyectos de investigación científica, desarrollo tecnológico e innovación financiados en el año N</t>
  </si>
  <si>
    <t>4.2.4.</t>
  </si>
  <si>
    <t>Impulso a la participación de estudiantes de posgrado en proyectos de investigación.</t>
  </si>
  <si>
    <t>Número de estudiantes de posgrado que participan en proyectos de investigación</t>
  </si>
  <si>
    <t>Estudiante de posgrado participante</t>
  </si>
  <si>
    <t xml:space="preserve">Número de estudiantes de posgrado que participan en proyectos de investigación en el año N
</t>
  </si>
  <si>
    <t>OBJETIVO 5. Fortalecer la vinculación con los sectores público, social y privado, así como la cultura del emprendimiento, a fin de apoyar el desarrollo de las regiones del país y acercar a los estudiantes y egresados al mercado laboral.</t>
  </si>
  <si>
    <t>5.1.1.</t>
  </si>
  <si>
    <t>Consolidación de los Consejos de Vinculación Institucional de los institutos tecnológicos.</t>
  </si>
  <si>
    <t>IT  y centros que cuentan con su Consejos de Vinulación en operación</t>
  </si>
  <si>
    <t>Instituto tecnológico o centros que cuenta con Consejo de Vinculación en operación</t>
  </si>
  <si>
    <t xml:space="preserve">IT   que tiene  su consejo de vinculación en operación en al año N
</t>
  </si>
  <si>
    <t>Departamento de Vinculación / Jefaturas de División</t>
  </si>
  <si>
    <t>5.1.</t>
  </si>
  <si>
    <t>Optimizar los mecanismos de vinculación institucional.</t>
  </si>
  <si>
    <t>5.1.5.</t>
  </si>
  <si>
    <t xml:space="preserve">Impulso de la oferta de servicios de capacitación, consultoría, desarrollo, investigación e innovación a las micro, pequeñas, medianas y grandes empresas como medios de desarrollo, competitividad, sustentabilidad y
generación de recursos.
</t>
  </si>
  <si>
    <t>Número de convenios o contratos vigentes de vinculación con los sectores público, social y privado</t>
  </si>
  <si>
    <t>Convenio o contrato de vinculación vigente</t>
  </si>
  <si>
    <t>Número de convenios o contratos de vinculación con los sectores público, social y privado vigentes en el año N</t>
  </si>
  <si>
    <t>Subdirección de Vinculación / Jefaturas de División</t>
  </si>
  <si>
    <t>5.1.6.</t>
  </si>
  <si>
    <t>Incremento en el número de estudiantes que participan en proyectos  de vinculación con los sectores público, social y privado.</t>
  </si>
  <si>
    <t>Número de estudiantes que participan en proyectos de vinculación con los sectores público, social y privado en el año N</t>
  </si>
  <si>
    <t>Estudiante participantes</t>
  </si>
  <si>
    <t xml:space="preserve">Número de estudiantes que participan en proyectos de vinculación con los sectores público, social y privado en el año N
</t>
  </si>
  <si>
    <t>Subdirecciòn de Investigaciòn / Departamento de Vinculación/ Jefaturas de División</t>
  </si>
  <si>
    <t>Fomentar la gestión de la propiedad intelectual.</t>
  </si>
  <si>
    <t>5.2.1</t>
  </si>
  <si>
    <t>Promoción de la protección de la propiedad intelectual.</t>
  </si>
  <si>
    <t>Propiedad intelectual registrada</t>
  </si>
  <si>
    <t xml:space="preserve">Número de registros de propiedad intelectual en el año N
</t>
  </si>
  <si>
    <t>Departamento de Vinculación/Jefaturas de División</t>
  </si>
  <si>
    <t>Desarrollo del talento emprendedor y la creación de empresas de base tecnológica.</t>
  </si>
  <si>
    <t>5.3.1</t>
  </si>
  <si>
    <t>Fortalecimiento de la incubación de empresas en los institutos tecnológicos y centros, orientada al desarrollo tecnológico y la innovación.</t>
  </si>
  <si>
    <t>Número de empresas incubadas</t>
  </si>
  <si>
    <t>Empresa incubada</t>
  </si>
  <si>
    <t xml:space="preserve">Número de
empresas incubadas en el año N
</t>
  </si>
  <si>
    <t>Departamento de Vinculación</t>
  </si>
  <si>
    <t>5.3.</t>
  </si>
  <si>
    <t>5.3.2.</t>
  </si>
  <si>
    <t>Vinculación del TecNM a través de sus egresados.</t>
  </si>
  <si>
    <t>Porcentaje de egresados incorporados al mercado laboral en los primeros doce meses de su egreso</t>
  </si>
  <si>
    <t>Egresado incorporado al mercado laboral</t>
  </si>
  <si>
    <t>(Número de egresados incorporados al mercado laboral en los primeros doce meses de su egreso/Total de egresados)*100</t>
  </si>
  <si>
    <t>Departamento de Vinculación/ Jefaturas de División</t>
  </si>
  <si>
    <t>Eje Estratégico 3: Efectividad Organizacional</t>
  </si>
  <si>
    <t>OBJETIVO 6. Mejorar la gestión institucional con austeridad, eficiencia, transparencia y rendición de cuentas a fin de optimizar el uso de los recursos y dar mejor respuesta a las demandas de la sociedad.</t>
  </si>
  <si>
    <t>ÁREA RESPONSABLE</t>
  </si>
  <si>
    <t>6.2.</t>
  </si>
  <si>
    <t>Fortalecer los mecanismos para la gobernanza y mejora de la gestión institucional.</t>
  </si>
  <si>
    <t>6.2.3.</t>
  </si>
  <si>
    <t xml:space="preserve">Consolidación de los sistemas de gestión de la calidad, ambiental, de energía, de igualdad de género, de salud y seguridad, y de responsabilidad social en los institutos tecnológicos y centros.
</t>
  </si>
  <si>
    <t xml:space="preserve">Numero  de  sistemas de gestión de la calidad certificado  con que cuenta el Instituto </t>
  </si>
  <si>
    <t>Instituto tecnológico y centro certificado</t>
  </si>
  <si>
    <t>Sistema de gestión de la calidad certificado</t>
  </si>
  <si>
    <t>Calidad</t>
  </si>
  <si>
    <t>Sistema  de gestión ambiental certificado</t>
  </si>
  <si>
    <t>Sistema de gestión de la energía certificado</t>
  </si>
  <si>
    <t>Norma de Igualdad Laborar y no descriminación certificado</t>
  </si>
  <si>
    <t>Sistema de gestión de la salud y seguridad en el trabajo certificado</t>
  </si>
  <si>
    <t xml:space="preserve">Reconocimiento a la responsabilidad social 
</t>
  </si>
  <si>
    <t>Fortalecer los mecanismos para garantizar la transparencia, rendición de cuentas y el combate a la corrupción.</t>
  </si>
  <si>
    <t>6.4.3.</t>
  </si>
  <si>
    <t>Consolidación de la cultura de rendición de cuentas y de acceso a la información pública en los institutos tecnológicos y centros.</t>
  </si>
  <si>
    <t xml:space="preserve">Número de Informes de Autoevaluación y de Labores integrados
</t>
  </si>
  <si>
    <t>Informes de Autoevaluación y de Labores integrados</t>
  </si>
  <si>
    <t>Número de Informes de Autoevaluación y de Labores presentados en la Comisión Interna de Administración en el año N.certificado</t>
  </si>
  <si>
    <t>Dirección General</t>
  </si>
  <si>
    <t>DOCENTES CON GRADO DE MAESTRIA</t>
  </si>
  <si>
    <t>DOCENTES CON GRADO DE DOCTOR</t>
  </si>
  <si>
    <t>MATRICULA DEL AÑO ANTERIOR</t>
  </si>
  <si>
    <t>CUERPOS ACADEMICOS REGISTRADOS</t>
  </si>
  <si>
    <t>NUMERO DE ESTUDIANTES DE POSGRADO QUE PARTICIPAN EN PROYECTOS DE INVESTIGACION</t>
  </si>
  <si>
    <t>PRESUPUESTO INSTITUCIONAL POR P.E</t>
  </si>
  <si>
    <t xml:space="preserve">INDICADORES BÁSICOS INSTITUCIONALES </t>
  </si>
  <si>
    <t>EGRESADOS TITULADOS DE TODAS LAS GENERACIONES EN EL AÑO N</t>
  </si>
  <si>
    <t>EGRESADOS HISTORICOS</t>
  </si>
  <si>
    <t>Alumnos inscritos en el primer semestre</t>
  </si>
  <si>
    <t>3 ejes estratégicos, un eje transversal, 6 objetivos, 27 líneas de acción, 89 proyectos y 102 indicadores</t>
  </si>
  <si>
    <t>Objetivo</t>
  </si>
  <si>
    <t>Línea de Acción</t>
  </si>
  <si>
    <t>No.</t>
  </si>
  <si>
    <t>Proyecto</t>
  </si>
  <si>
    <t>Indicador</t>
  </si>
  <si>
    <t>Unidad de medida</t>
  </si>
  <si>
    <t>Método de Cálculo</t>
  </si>
  <si>
    <t>Área Responsable</t>
  </si>
  <si>
    <t>Línea base 2019</t>
  </si>
  <si>
    <t>Año 2020</t>
  </si>
  <si>
    <t>1.- Fortalecer la calidad de la oferta educativa</t>
  </si>
  <si>
    <t>1.1.1</t>
  </si>
  <si>
    <t xml:space="preserve">Implementar el modelo educativo actualizado por el TecNM. </t>
  </si>
  <si>
    <t>Modelo Educativo del TecNM implementado</t>
  </si>
  <si>
    <t xml:space="preserve">Modelo educativo implementado </t>
  </si>
  <si>
    <t xml:space="preserve">Modelo educativo implementado en el año N </t>
  </si>
  <si>
    <t>DETERMINADO POR EL TECNM</t>
  </si>
  <si>
    <t>1.1.2</t>
  </si>
  <si>
    <t xml:space="preserve">Autoevaluación de los programas educativos del nivel licenciatura. </t>
  </si>
  <si>
    <t xml:space="preserve">Propuesta de evaluación elaborada </t>
  </si>
  <si>
    <t xml:space="preserve">Evaluación elaborada en el año N </t>
  </si>
  <si>
    <t>ANUAL</t>
  </si>
  <si>
    <t>Académica</t>
  </si>
  <si>
    <t>1.1.3</t>
  </si>
  <si>
    <t xml:space="preserve">Porcentaje de programas de licenciatura acreditados </t>
  </si>
  <si>
    <t xml:space="preserve">ACUMULADO </t>
  </si>
  <si>
    <t xml:space="preserve">Porcentaje de estudiantes de licenciatura inscritos en programas acreditados </t>
  </si>
  <si>
    <t xml:space="preserve">Estudiante de licenciatura inscrito  </t>
  </si>
  <si>
    <t xml:space="preserve">(Número de estudiantes de licenciatura inscritos en programas acreditados y evaluables en el año N/Matrícula total de estudiantes de licenciatura en el año N) *100 </t>
  </si>
  <si>
    <t>Incremento del número de programas registrados en el Programa Nacional de Posgrados de Calidad (PNPC) del CONACyT.</t>
  </si>
  <si>
    <t>Porcentaje de programas de posgrado registrados en el PNPC</t>
  </si>
  <si>
    <t>Total, de nuevos programas de posgrado autorizados con registro (PNPC) en el año N</t>
  </si>
  <si>
    <t>1.1.5</t>
  </si>
  <si>
    <t xml:space="preserve">Apertura de programas de posgrado. </t>
  </si>
  <si>
    <t xml:space="preserve">Número programas de posgrado autorizados </t>
  </si>
  <si>
    <t xml:space="preserve">Programa de posgrado autorizado </t>
  </si>
  <si>
    <t xml:space="preserve">Total, de programas de posgrado autorizados en el año N </t>
  </si>
  <si>
    <t>1.1.6</t>
  </si>
  <si>
    <t>Fomento a la creación de posgrados interinstitucionales, multisedes, con la industria y en diferentes modalidades educativas</t>
  </si>
  <si>
    <t>Número de nuevos programas de posgrado especiales, interinstitucionales y/o multisedes autorizados</t>
  </si>
  <si>
    <t>Programa de posgrado especial, interinstitucional y/o multisede autorizado</t>
  </si>
  <si>
    <t>Número de programas de posgrado especial, interinstitucional y/o multisede autorizados en el año N</t>
  </si>
  <si>
    <t>1.2.1</t>
  </si>
  <si>
    <t xml:space="preserve">Fortalecimiento e incremento de la planta académica. </t>
  </si>
  <si>
    <t xml:space="preserve">Número de Académicos con plaza </t>
  </si>
  <si>
    <t xml:space="preserve">Personal académico </t>
  </si>
  <si>
    <t>1.2.2</t>
  </si>
  <si>
    <t xml:space="preserve">Fortalecimiento de los programas de formación, actualización docente y profesional del personal académico. </t>
  </si>
  <si>
    <t xml:space="preserve">Número de académicos participantes en cursos de capacitación </t>
  </si>
  <si>
    <t xml:space="preserve">Académico participante </t>
  </si>
  <si>
    <t xml:space="preserve">Número de académicos participantes en cursos de formación y actualización en el año N </t>
  </si>
  <si>
    <t>1.2.3</t>
  </si>
  <si>
    <t xml:space="preserve">Impulso del personal académico para la realización de estudios de posgrado nacionales. </t>
  </si>
  <si>
    <t xml:space="preserve">Número de académicos con grado de especialidad, maestría o doctorado </t>
  </si>
  <si>
    <t xml:space="preserve">Académico con posgrado </t>
  </si>
  <si>
    <t xml:space="preserve">Número de académicos con grado de especialidad, maestría o doctorado en el año N </t>
  </si>
  <si>
    <t>1.2.4</t>
  </si>
  <si>
    <t xml:space="preserve">Incremento del número de académicos con reconocimiento del perfil deseable conforme al Programa para el Desarrollo Profesional Docente (PRODEP). </t>
  </si>
  <si>
    <t xml:space="preserve">Número de académicos con reconocimiento al perfil deseable vigente </t>
  </si>
  <si>
    <t xml:space="preserve">Académico con perfil deseable </t>
  </si>
  <si>
    <t xml:space="preserve">Número de académicos con perfil deseable en el año N </t>
  </si>
  <si>
    <t>1.2.5</t>
  </si>
  <si>
    <t xml:space="preserve">Actualización de la planta académica en competencias digitales. </t>
  </si>
  <si>
    <t xml:space="preserve">Número de académicos con competencias digitales </t>
  </si>
  <si>
    <t xml:space="preserve">Académico con competencias digitales </t>
  </si>
  <si>
    <t xml:space="preserve">Número de académicos con competencias digitales en el año N </t>
  </si>
  <si>
    <t>Promover el uso de las tecnologías de información y comunicación en el servicio educativo.</t>
  </si>
  <si>
    <t>1.3.1</t>
  </si>
  <si>
    <t xml:space="preserve">Incremento del uso de las TICs en el proceso de enseñanza-aprendizaje. </t>
  </si>
  <si>
    <t xml:space="preserve">Número de académicos formados en recursos educativos digitales, en ambientes virtuales de aprendizaje </t>
  </si>
  <si>
    <t xml:space="preserve">Académico formado </t>
  </si>
  <si>
    <t xml:space="preserve">Número de académicos que acreditan el DREAVA en el año N </t>
  </si>
  <si>
    <t>1.3.2</t>
  </si>
  <si>
    <t xml:space="preserve">Incremento de los niveles de competencias del personal de apoyo y asistencia a la educación y personal directivo. </t>
  </si>
  <si>
    <t xml:space="preserve">Número PAAE y directivos que tomaron al menos un curso de capacitación presencial o a distancia </t>
  </si>
  <si>
    <t xml:space="preserve">PAAE y personal directivo capacitado </t>
  </si>
  <si>
    <t xml:space="preserve">Número de personal de apoyo y asistencia a la educación y directivo capacitados en el año N </t>
  </si>
  <si>
    <t>Administrativa</t>
  </si>
  <si>
    <t>1.3.3</t>
  </si>
  <si>
    <t>Formación de células de producción de materiales educativos y recursos digitales del TecNM.</t>
  </si>
  <si>
    <t>Número de células de producción de materiales educativos y recursos digitales conformadas</t>
  </si>
  <si>
    <t>Célula de producción conformada</t>
  </si>
  <si>
    <t>Número de células de producción conformadas en el año N</t>
  </si>
  <si>
    <t>Mejorar el posicionamiento del TecNM Campus Zamora a nivel nacional e internacional</t>
  </si>
  <si>
    <t>1.4.1</t>
  </si>
  <si>
    <r>
      <t>Posicionamiento del TecNM en las clasificadoras académicas mundiales (</t>
    </r>
    <r>
      <rPr>
        <i/>
        <sz val="12"/>
        <rFont val="Arial"/>
        <family val="2"/>
      </rPr>
      <t>Rankings</t>
    </r>
    <r>
      <rPr>
        <sz val="12"/>
        <rFont val="Arial"/>
        <family val="2"/>
      </rPr>
      <t>).</t>
    </r>
  </si>
  <si>
    <r>
      <t>Posición que ocupa el TecNM en las clasificadoras internacionales (</t>
    </r>
    <r>
      <rPr>
        <i/>
        <sz val="12"/>
        <rFont val="Arial"/>
        <family val="2"/>
      </rPr>
      <t>Rankings</t>
    </r>
    <r>
      <rPr>
        <sz val="12"/>
        <rFont val="Arial"/>
        <family val="2"/>
      </rPr>
      <t>)</t>
    </r>
  </si>
  <si>
    <r>
      <t>Posición en las clasificadoras internacionales (</t>
    </r>
    <r>
      <rPr>
        <i/>
        <sz val="12"/>
        <rFont val="Arial"/>
        <family val="2"/>
      </rPr>
      <t>Rankings</t>
    </r>
  </si>
  <si>
    <r>
      <t>Posicionamiento del TecNM de acuerdo a las clasificadoras internacionales (</t>
    </r>
    <r>
      <rPr>
        <i/>
        <sz val="12"/>
        <rFont val="Arial"/>
        <family val="2"/>
      </rPr>
      <t>Rankings</t>
    </r>
    <r>
      <rPr>
        <sz val="12"/>
        <rFont val="Arial"/>
        <family val="2"/>
      </rPr>
      <t>) en el año N</t>
    </r>
  </si>
  <si>
    <t>1.4.2</t>
  </si>
  <si>
    <t xml:space="preserve">Incremento de la participación de académicos y estudiantes en las convocatorias nacionales e internacionales. </t>
  </si>
  <si>
    <t xml:space="preserve">Académicos y estudiantes participantes en convocatorias en materia académica y/o de investigación </t>
  </si>
  <si>
    <t xml:space="preserve">Académico y estudiante participante </t>
  </si>
  <si>
    <t xml:space="preserve">Número de académicos y estudiantes participantes en convocatorias en materia académica y/o de investigación en el año N </t>
  </si>
  <si>
    <t>1.4.3</t>
  </si>
  <si>
    <t xml:space="preserve">Incremento del número de académicos y de estudiantes que adquieran la habilidad de comunicación en una segunda lengua. </t>
  </si>
  <si>
    <t xml:space="preserve">Porcentaje de académicos y alumnos con habilidad de comunicación en una segunda lengua </t>
  </si>
  <si>
    <t xml:space="preserve">Académico y alumno bilingüe </t>
  </si>
  <si>
    <t xml:space="preserve">(Número de académicos y alumnos con habilidad de comunicación en una segunda lengua en el año N/Número total de académicos y alumnos en el año N)*100 </t>
  </si>
  <si>
    <t>1.4.4</t>
  </si>
  <si>
    <t xml:space="preserve">Movilidad de académicos y estudiantes a nivel nacional e internacional. </t>
  </si>
  <si>
    <t xml:space="preserve">Número de académicos y estudiantes que participan en programas de intercambio académico nacional e internacional </t>
  </si>
  <si>
    <t xml:space="preserve">Número de académicos y estudiantes que participan en programas de intercambio académico nacional e internacional en el año N </t>
  </si>
  <si>
    <t>Vinculacón</t>
  </si>
  <si>
    <t>1.4.5</t>
  </si>
  <si>
    <t>Incremento de los planes y programas de estudio impartidos en una segunda lengua</t>
  </si>
  <si>
    <t>Número de asignaturas, planes o programas académicos impartidos en una segunda lengua</t>
  </si>
  <si>
    <t>Asignatura, plan o programa académico impartido</t>
  </si>
  <si>
    <t>Número de asignaturas, planes o programas académicos impartidos en una segunda lengua en el año N</t>
  </si>
  <si>
    <t>ET.1</t>
  </si>
  <si>
    <t>Incorporar, como parte de la calidad educativa, los temas de inclusión, igualdad y desarrollo sustentable.</t>
  </si>
  <si>
    <t xml:space="preserve">ET.1.1 </t>
  </si>
  <si>
    <t xml:space="preserve">Fomento entre la comunidad del TecNM Campus Zamora, del cuidado del medio ambiente, la biodiversidad y el entorno sustentable. </t>
  </si>
  <si>
    <t xml:space="preserve">Implementar campañas de concientización y promoción de la bioética </t>
  </si>
  <si>
    <t xml:space="preserve">Campaña implementada </t>
  </si>
  <si>
    <t>Número campañas de concientización y promoción de la bioética Implementada entre la comunidad del TecNM Campus Zamora en el año N</t>
  </si>
  <si>
    <t xml:space="preserve">ET.1.2 </t>
  </si>
  <si>
    <t xml:space="preserve">Integración en los planes y programas de estudio de elementos con orientación hacia el desarrollo sustentable y la inclusión. </t>
  </si>
  <si>
    <t xml:space="preserve">Porcentaje de programas académicos con elementos orientados hacia el desarrollo sustentable y la inclusión </t>
  </si>
  <si>
    <t xml:space="preserve">Programa académico con temas de desarrollo sustentable e inclusión </t>
  </si>
  <si>
    <t xml:space="preserve">(Número de programas académicos con elementos orientados hacia el desarrollo sustentable y la inclusión en el año N/Total de programas académicos en el año N) * 100 </t>
  </si>
  <si>
    <t>2. Ampliar la cobertura con un enfoque de equidad y justicia social</t>
  </si>
  <si>
    <t>Ampliar y diversificar la oferta educativa con énfasis en las regiones con menor índice de cobertura..</t>
  </si>
  <si>
    <t>2.1.1</t>
  </si>
  <si>
    <t>Diagnóstico del estado de las unidades o extensiones de los Institutos tecnológicos</t>
  </si>
  <si>
    <t xml:space="preserve">Porcentaje  de extensiones regularizadas </t>
  </si>
  <si>
    <t xml:space="preserve">Extensiones Regularizadas </t>
  </si>
  <si>
    <t>(Número de extensiones regularizadas en el año N/Total de extensiones sin registro en el año N)*100</t>
  </si>
  <si>
    <t>2.2.1</t>
  </si>
  <si>
    <t xml:space="preserve">Incremento de la participación de estudiantes en programas oficiales de becas. </t>
  </si>
  <si>
    <t xml:space="preserve">Número de estudiantes beneficiados con una beca </t>
  </si>
  <si>
    <t xml:space="preserve">Estudiante becado </t>
  </si>
  <si>
    <t xml:space="preserve">Número de estudiantes beneficiados con beca en el año N </t>
  </si>
  <si>
    <t>Planeación</t>
  </si>
  <si>
    <t>2.2.2</t>
  </si>
  <si>
    <t xml:space="preserve">Incremento de la matrícula de licenciatura. </t>
  </si>
  <si>
    <t xml:space="preserve">Tasa de variación de la matrícula de licenciatura </t>
  </si>
  <si>
    <t xml:space="preserve">Estudiante de licenciatura inscrito </t>
  </si>
  <si>
    <t xml:space="preserve">[(Matrícula de licenciatura en el año N/Matrícula de licenciatura en el año N-1)-1]*100 </t>
  </si>
  <si>
    <t>2.2.3</t>
  </si>
  <si>
    <t xml:space="preserve">Incremento de la Matrícula de posgrado. </t>
  </si>
  <si>
    <t xml:space="preserve">Tasa de variación de la matrícula de posgrado </t>
  </si>
  <si>
    <t xml:space="preserve">Estudiante de posgrado inscrito </t>
  </si>
  <si>
    <t xml:space="preserve">[(Matrícula de posgrado a alcanzar en el año N/Matrícula de posgrado en el año N-1)-1]*100 </t>
  </si>
  <si>
    <t>2.2.4</t>
  </si>
  <si>
    <t xml:space="preserve">Incremento de la Matrícula en la modalidad no escolarizada –a distancia- y mixta. </t>
  </si>
  <si>
    <t xml:space="preserve">Tasa de variación de la matrícula de educación no escolarizada –a distancia- y mixta </t>
  </si>
  <si>
    <t xml:space="preserve">Estudiante de licenciatura inscrito en la modalidad </t>
  </si>
  <si>
    <t xml:space="preserve">[(Matrícula de educación no escolarizada a distancia y mixta en el año N/Matrícula de educación no escolarizada a distancia y mixta en el año N-1)1]*100 </t>
  </si>
  <si>
    <t>EL IT NO CUENTA  CON PE EN ESTA MODALIDAD</t>
  </si>
  <si>
    <t>2.2.5</t>
  </si>
  <si>
    <t xml:space="preserve">Fortalecimiento de los programas de tutorías. </t>
  </si>
  <si>
    <t xml:space="preserve">Número de tutores formados </t>
  </si>
  <si>
    <t xml:space="preserve">Tutor formado </t>
  </si>
  <si>
    <t xml:space="preserve">Personal académico formados como tutores en el año N </t>
  </si>
  <si>
    <t>2.2.6</t>
  </si>
  <si>
    <t>Mejora de la eficiencia terminal</t>
  </si>
  <si>
    <r>
      <t>Fortalecer la modalidad de educación no escolarizada -a distancia y mixta</t>
    </r>
    <r>
      <rPr>
        <sz val="12"/>
        <color theme="1"/>
        <rFont val="Arial"/>
        <family val="2"/>
      </rPr>
      <t>.</t>
    </r>
  </si>
  <si>
    <t>2.3.1</t>
  </si>
  <si>
    <t xml:space="preserve">Incremento del número de programas educativos en modalidades no escolarizada -a distancia- y mixta. </t>
  </si>
  <si>
    <t xml:space="preserve">Programas académicos en modalidad no escolarizada autorizados </t>
  </si>
  <si>
    <t xml:space="preserve">Programa académico en modalidad no escolarizada autorizado </t>
  </si>
  <si>
    <t xml:space="preserve">Número de programas académicos autorizados en la modalidad no escolarizada en el año N </t>
  </si>
  <si>
    <t>2.3.2</t>
  </si>
  <si>
    <t>Revisión y fortalecimiento de las unidades que ofrecen educación no escolarizada –a distancia- y mixta.</t>
  </si>
  <si>
    <t>Porcentaje de unidades de educación no escolarizada regularizadas</t>
  </si>
  <si>
    <t>Unidad de educación no escolarizada regularizada</t>
  </si>
  <si>
    <t>(Número de Unidades de Educación a Distancia, no escolarizadas y mixta regularizadas en el año N/Total de Unidades de Educación a Distancia, no escolarizadas y mixta en el año N)*100</t>
  </si>
  <si>
    <t>2.3.3</t>
  </si>
  <si>
    <t>Diseño y puesta en operación de nuevas unidades para ofrecer educación no escolarizada -a distancia y mixta-.</t>
  </si>
  <si>
    <t>Porcentaje de unidades de educación no escolarizada creadas bajo una metodología institucional</t>
  </si>
  <si>
    <t>Unidad de educación no escolarizada creada</t>
  </si>
  <si>
    <t>(Número de unidades de educación a distancia, no escolarizadas- y mixta creadas/ Total de unidades de educación a distancia no escolarizadas- y mixta solicitadas)*100</t>
  </si>
  <si>
    <t>Fortalecer la infraestructura física y el equipamiento del Campus  Zamora.</t>
  </si>
  <si>
    <t>2.4.1</t>
  </si>
  <si>
    <t>Fortalecimiento de talleres y laboratorios del ITESZ.</t>
  </si>
  <si>
    <t xml:space="preserve">Porcentaje de talleres y laboratorios modernizados </t>
  </si>
  <si>
    <t xml:space="preserve">Talleres y laboratorios modernizados </t>
  </si>
  <si>
    <t>2.4.2</t>
  </si>
  <si>
    <t xml:space="preserve">Ampliación de la capacidad instalada de aulas para docencia. </t>
  </si>
  <si>
    <t xml:space="preserve">Cantidad de recursos para incrementar el número de aulas gestionados </t>
  </si>
  <si>
    <t xml:space="preserve">Recursos gestionados </t>
  </si>
  <si>
    <t xml:space="preserve">Número de recursos gestionados para la construcción de nuevas aulas en el año N </t>
  </si>
  <si>
    <t>2.4.3</t>
  </si>
  <si>
    <t xml:space="preserve">Regularización de la propiedad de terrenos e instalaciones del ITESZ. </t>
  </si>
  <si>
    <t xml:space="preserve">Número de predios regularizados </t>
  </si>
  <si>
    <t xml:space="preserve">Predio regularizado </t>
  </si>
  <si>
    <t xml:space="preserve">(Número de propiedades  de terreno regularizado en el año N del ITS/ Numero total de terrenos del ITS no propios en el año N ) *100 </t>
  </si>
  <si>
    <t>ET.2</t>
  </si>
  <si>
    <t>Establecer mecanismos que fomenten la igualdad, la no discriminación y la inclusión en el TecNM Campus Zamora.</t>
  </si>
  <si>
    <t>ET.2.1</t>
  </si>
  <si>
    <t xml:space="preserve">Promoción de la equidad y justicia social en el quehacer del TecNM Campus Zamora. </t>
  </si>
  <si>
    <t xml:space="preserve">Programa de equidad y justicia social implementado </t>
  </si>
  <si>
    <t xml:space="preserve">Programa implementado </t>
  </si>
  <si>
    <t>Número de programas de equidad y justicia social aplicado en el año N</t>
  </si>
  <si>
    <t>ET.2.2</t>
  </si>
  <si>
    <t xml:space="preserve">Atención y ampliación de cobertura de grupos vulnerables y en regiones de alta marginación. </t>
  </si>
  <si>
    <t xml:space="preserve">Porcentaje de espacios accesibles a personas con discapacidad y atención a grupos vulnerables </t>
  </si>
  <si>
    <t xml:space="preserve">Espacios acondicionados </t>
  </si>
  <si>
    <t>Números de espacios adaptados exprofeso en el año N</t>
  </si>
  <si>
    <t>3. Impulsar la formación integral de los estudiantes para contribuir al desarrollo de todas sus potencialidades</t>
  </si>
  <si>
    <t>Contribuir al desarrollo humano de los estudiantes en las esferas físico corporal, social, emocional e intelectual cognitivo.</t>
  </si>
  <si>
    <t>3.1.1</t>
  </si>
  <si>
    <t xml:space="preserve">Atención de primer nivel o de prevención. </t>
  </si>
  <si>
    <t xml:space="preserve">Porcentaje de la matrícula de nuevo ingreso que participa en alguno de los programas de primer nivel de atención </t>
  </si>
  <si>
    <t xml:space="preserve">Estudiante de nuevo ingreso participante en alguno de los programas de primer nivel de atención </t>
  </si>
  <si>
    <t xml:space="preserve">(Total de estudiantes de nuevo ingreso que participan en alguno de los programas de primer nivel de atención en el año N/Matrícula total de estudiantes de nuevo ingreso en el año N) *100 </t>
  </si>
  <si>
    <t>3.1.2</t>
  </si>
  <si>
    <t xml:space="preserve">Atención de segundo nivel o de competición y exhibición. </t>
  </si>
  <si>
    <t xml:space="preserve">Porcentaje de la matrícula de los semestres 2 a 12 que participa en alguno de los equipos y grupos representativos o en alguno de los clubes cívico, cultural y deportivo </t>
  </si>
  <si>
    <t xml:space="preserve">Estudiante de los semestres 2 a 12 participante en alguno de los programas de segundo nivel de atención </t>
  </si>
  <si>
    <t xml:space="preserve">(Total de estudiantes de los semestres 2 a 12 que participan en alguno de los grupos o equipos representativos del segundo nivel de atención en el año N/Matrícula total de estudiantes de los semestres 2 a 12 en el año N) *100 </t>
  </si>
  <si>
    <t>Fortalecer las actividades culturales, artísticas, cívicas, deportivas y de recreación.</t>
  </si>
  <si>
    <t>3.2.1</t>
  </si>
  <si>
    <t xml:space="preserve">Fortalecimiento de la infraestructura física para el desarrollo de actividades de compromiso cívico, culturales-artísticas, deportivas y recreativas. </t>
  </si>
  <si>
    <t xml:space="preserve">Porcentaje de instalaciones para el desarrollo de actividades cívicas, culturales y deportivas rehabilitados para su uso </t>
  </si>
  <si>
    <t xml:space="preserve">Espacios rehabilitados 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</si>
  <si>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 *100 </t>
  </si>
  <si>
    <t>3.2.2</t>
  </si>
  <si>
    <t xml:space="preserve">Incorporación y formación de promotores para el desarrollo de actividades del compromiso cívico, culturales-artísticas y deportivas. </t>
  </si>
  <si>
    <t xml:space="preserve">Número de promotores culturales, cívicos y deportivos incorporados y/o formados  </t>
  </si>
  <si>
    <t xml:space="preserve">Promotor cultural, cívico y/o deportivo incorporado y/o formado </t>
  </si>
  <si>
    <t xml:space="preserve">(Número de promotores culturales, cívicos y deportivos incorporados y/o formados en el año N/ Número de promotores culturales, cívicos y deportivos programados para incorporación y/o formación en el año N) *100 </t>
  </si>
  <si>
    <t>3.2.3</t>
  </si>
  <si>
    <t xml:space="preserve">Eventos intra y extra muros, de compromiso cívico, culturales, artísticos, deportivos y recreativos. </t>
  </si>
  <si>
    <t xml:space="preserve">Número de eventos culturales, cívicos y deportivos realizados </t>
  </si>
  <si>
    <t xml:space="preserve">Eventos realizados </t>
  </si>
  <si>
    <t xml:space="preserve">Número de eventos culturales, cívicos, deportivos y recreativos realizados intra o extra muros en el año N/ Número de eventos culturales, cívicos, deportivos y recreativos programados para su realización intra o extra muros en el año N) *100  </t>
  </si>
  <si>
    <t>3.2.4</t>
  </si>
  <si>
    <t>Difusión y preservación del patrimonio artístico- cultural y la memoria histórica del Tecnológico Nacional de México</t>
  </si>
  <si>
    <t xml:space="preserve">proyecto de difusión y preservación de patrimonio artístico cultural y la memoria histórica en operación </t>
  </si>
  <si>
    <t>Proyecto implementado</t>
  </si>
  <si>
    <t>Proyecto de difusión y preservación de patrimonio artístico cultural y la memoria histórica en operación  del ITS</t>
  </si>
  <si>
    <t>3.2.5</t>
  </si>
  <si>
    <t>Atención de tercer nivel o de especialización</t>
  </si>
  <si>
    <t>Número de estudiantes detectados y canalizados a las instancias correspondientes para el fortalecimiento de sus habilidades</t>
  </si>
  <si>
    <t>Estudiante detectado y canalizado</t>
  </si>
  <si>
    <t>Número de estudiantes detectados y canalizados en el año N</t>
  </si>
  <si>
    <t>3.2.6</t>
  </si>
  <si>
    <t>Fuentes alternas de financiamiento para potenciar la participación de estudiantes en actividades, de compromiso cívico, culturales-artísticas y deportivas.</t>
  </si>
  <si>
    <t>Número de proyectos de patrocinio y/o colaboración implementados, con instituciones y organismos, locales, nacionales e internacionales</t>
  </si>
  <si>
    <t>Fomentar la cultura de la prevención, la seguridad y la solidaridad.</t>
  </si>
  <si>
    <t>3.3.1</t>
  </si>
  <si>
    <t>Cultura de la prevención mediante las Comisiones de Seguridad e Higiene en el Trabajo.</t>
  </si>
  <si>
    <t xml:space="preserve">Numero de Comisión de Seguridad e Higiene en el Trabajo instalada y en operación </t>
  </si>
  <si>
    <t xml:space="preserve">Comisión instalada y en operación </t>
  </si>
  <si>
    <t xml:space="preserve">Número de Comisión de Seguridad e Higiene en el Trabajo instaladas y en operación en el año N </t>
  </si>
  <si>
    <t>3.3.2</t>
  </si>
  <si>
    <t>Promoción del servicio social como actividad que incida en la atención de los problemas regionales y/o nacionales prioritarios.</t>
  </si>
  <si>
    <t xml:space="preserve">Número de estudiantes que prestan servicio social como actividad que incida en la atención de problemas regional, estatal o nacional prioritario </t>
  </si>
  <si>
    <t xml:space="preserve">Estudiante de servicio social </t>
  </si>
  <si>
    <t xml:space="preserve">Número de prestantes de servicio social que de acuerdo a reglamento realizan actividades que inciden en la atención de los problemas regionales o nacionales prioritarios en el año N </t>
  </si>
  <si>
    <t xml:space="preserve">Número de comunidades beneficiadas por el servicio social </t>
  </si>
  <si>
    <t xml:space="preserve">Comunidad beneficiada  </t>
  </si>
  <si>
    <t xml:space="preserve">Número de comunidades beneficiadas con represtantes de servicio social en el año N </t>
  </si>
  <si>
    <t xml:space="preserve">Número de personas beneficiadas por los prestantes de servicio social </t>
  </si>
  <si>
    <t xml:space="preserve">Persona beneficiada </t>
  </si>
  <si>
    <t xml:space="preserve">Número de personas beneficiadas por los prestantes de servicio social en el año N </t>
  </si>
  <si>
    <t>ET.3</t>
  </si>
  <si>
    <t>Fomentar entre los estudiantes la cultura de la igualdad, la no discriminación, la inclusión y el desarrollo sostenible y sustentable.</t>
  </si>
  <si>
    <t xml:space="preserve">ET.3.1 </t>
  </si>
  <si>
    <t xml:space="preserve">Implementación de un programa para eliminar el lenguaje sexista y excluyente entre los estudiantes. </t>
  </si>
  <si>
    <t xml:space="preserve">Implementar el código de conducta dirigido a la comunidad estudiantil </t>
  </si>
  <si>
    <t>Número de código de conducta dirigido a la comunidad estudiantil del TecNM Campus Zamora Implementado en el año N</t>
  </si>
  <si>
    <t xml:space="preserve">ET.3.2 </t>
  </si>
  <si>
    <t xml:space="preserve">Difusión del código de conducta del TecNM entre la comunidad tecnológica del Campus  Zamora. </t>
  </si>
  <si>
    <t xml:space="preserve">Difundir el código de conducta del TecNM entre la comunidad tecnológica del Campus  Zamora </t>
  </si>
  <si>
    <t xml:space="preserve">Código de conducta difundido </t>
  </si>
  <si>
    <t>Número de código de conducta dirigido a la comunidad estudiantil del TecNM Campus Zamora Difundido en el año N</t>
  </si>
  <si>
    <t>4. Robustecer la investigación científica, el desarrollo tecnológico y la innovación a fin de contribuir al desarrollo del país y a mejorar el bienestar de la sociedad.</t>
  </si>
  <si>
    <t>Impulsar la formación de capital humano de alta especialización para generar investigación y desarrollo tecnológico, innovación y emprendimiento</t>
  </si>
  <si>
    <t>4.1.1</t>
  </si>
  <si>
    <t>Impulso en el nivel licenciatura y posgrado a la alta formación en investigación y desarrollo tecnológico para el incremento y permanencia en el SNI.</t>
  </si>
  <si>
    <t xml:space="preserve">Académico registrado en el SNI </t>
  </si>
  <si>
    <t xml:space="preserve">[(Académicos registrados en el SNI en el año N/Académicos registrados en el SNI en el año N-1)-1]*100 </t>
  </si>
  <si>
    <t>Porcentaje de académicos registrados en el SNI que incrementan de nivel</t>
  </si>
  <si>
    <t>Académico en el en el SNI con nivel incrementado</t>
  </si>
  <si>
    <t>(Número de académicos registrados en el SNI que incrementan de nivel en el año N/Total de académicos registrados en el SIN en el año N)*100</t>
  </si>
  <si>
    <t>4.1.2</t>
  </si>
  <si>
    <t xml:space="preserve">Impulso a la conformación, el desarrollo y consolidación de Cuerpos Académicos. </t>
  </si>
  <si>
    <t xml:space="preserve">Número de cuerpos académicos conformados y en operación </t>
  </si>
  <si>
    <t xml:space="preserve">Cuerpos académicos en operación </t>
  </si>
  <si>
    <t xml:space="preserve">Número de cuerpos académicos conformados y operando en el año N </t>
  </si>
  <si>
    <t>4.1.3</t>
  </si>
  <si>
    <t>Conformación de grupos de trabajo interdisciplinario para la innovación y emprendimiento.</t>
  </si>
  <si>
    <t>Número de grupos de trabajo interdisciplinario para la innovación y emprendimiento integrados y en operación</t>
  </si>
  <si>
    <t>Grupos de trabajo interdisciplinario en operación</t>
  </si>
  <si>
    <t>Número de grupos de trabajo interdisciplinario integrados y operando en el año N</t>
  </si>
  <si>
    <t>4.1.4</t>
  </si>
  <si>
    <t>4.2.1</t>
  </si>
  <si>
    <t xml:space="preserve">Impulso al desarrollo de proyectos de investigación científica, desarrollo tecnológico e innovación con enfoque a la solución de problemas regionales y nacionales. </t>
  </si>
  <si>
    <t xml:space="preserve">Número de proyectos de investigación científica, desarrollo tecnológico e innovación financiados </t>
  </si>
  <si>
    <t xml:space="preserve">Proyecto de investigación financiado </t>
  </si>
  <si>
    <t xml:space="preserve">Número de proyectos de investigación científica, desarrollo tecnológico e innovación financiados en el año N </t>
  </si>
  <si>
    <t>4.2.2</t>
  </si>
  <si>
    <t xml:space="preserve">Alianzas para el desarrollo. </t>
  </si>
  <si>
    <t xml:space="preserve">Número de alianzas con los diferentes sectores regionales para desarrollar proyectos de Ciencia, Tecnología e Innovación </t>
  </si>
  <si>
    <t xml:space="preserve">Alianza realizada </t>
  </si>
  <si>
    <t xml:space="preserve">Número de alianzas establecidas con los diferentes sectores regionales para desarrollo de proyectos de ciencia, tecnología e innovación en el año N </t>
  </si>
  <si>
    <t>4.2.3</t>
  </si>
  <si>
    <t xml:space="preserve">Participación de académicos en redes de investigación científica y tecnológica. </t>
  </si>
  <si>
    <t xml:space="preserve">Número de académicos que participan en redes de investigación, científica y tecnológica </t>
  </si>
  <si>
    <t xml:space="preserve">Número de académicos que participan en redes de investigación, científica y tecnológica en el año N </t>
  </si>
  <si>
    <t>4.2.4</t>
  </si>
  <si>
    <t xml:space="preserve">Impulso a la participación de estudiantes de posgrado en proyectos de investigación. </t>
  </si>
  <si>
    <t xml:space="preserve">Número de estudiantes de posgrado que participan en proyectos de investigación </t>
  </si>
  <si>
    <t xml:space="preserve">Estudiante de posgrado participante </t>
  </si>
  <si>
    <t xml:space="preserve">Número de estudiantes de posgrado que participan en proyectos de investigación en el año N </t>
  </si>
  <si>
    <t>4.2.5</t>
  </si>
  <si>
    <t xml:space="preserve">Impulso a la publicación de resultados de la investigación en revistas nacionales e internacionales indexadas. </t>
  </si>
  <si>
    <t>Número de artículos de investigación de académicos publicados en revistas indexadas nacionales e internacionales</t>
  </si>
  <si>
    <t xml:space="preserve">Artículo de investigación publicado </t>
  </si>
  <si>
    <t xml:space="preserve">Número de artículos de investigación de académicos publicados en revistas indexadas nacionales e internacionales en el año N </t>
  </si>
  <si>
    <t>Fortalecer la infraestructura de la actividad científica, tecnológica y de innovación.</t>
  </si>
  <si>
    <t>4.3.1</t>
  </si>
  <si>
    <t>Aprovechamiento interinstitucional de las instalaciones para las actividades científicas, tecnológicas y de innovación.</t>
  </si>
  <si>
    <t>Número de convenios de uso compartido de instalaciones para las actividades científicas, tecnológicas y de innovación realizados</t>
  </si>
  <si>
    <t>Convenio realizado</t>
  </si>
  <si>
    <t>Número de convenios de uso compartido de instalaciones para las actividades científicas, tecnológicas y de innovación realizados en el año N</t>
  </si>
  <si>
    <t>4.3.2</t>
  </si>
  <si>
    <t>Participación, en su caso, en convocatorias del Programa de Laboratorios Nacionales del CONACyT</t>
  </si>
  <si>
    <t>Participación en el Programa de Laboratorios Nacionales del CONACyT</t>
  </si>
  <si>
    <t>Participación en programa</t>
  </si>
  <si>
    <t>Participación en el Programa de Laboratorios Nacionales del CONACyT en el año N</t>
  </si>
  <si>
    <t>4.3.3</t>
  </si>
  <si>
    <t>Promoción de la certificación de laboratorios con estándares nacionales e internacionales.</t>
  </si>
  <si>
    <t>Número de laboratorios certificados</t>
  </si>
  <si>
    <t>Laboratorio certificado</t>
  </si>
  <si>
    <t>Número de laboratorios certificados en el año N</t>
  </si>
  <si>
    <t>ET.4</t>
  </si>
  <si>
    <t>Fortalecer la inclusión, igualdad y sustentabilidad en los temas de investigación, desarrollo tecnológico e innovación</t>
  </si>
  <si>
    <t>ET.4.1</t>
  </si>
  <si>
    <t xml:space="preserve">Promoción de la investigación con enfoque en inclusión, igualdad y desarrollo sustentable. </t>
  </si>
  <si>
    <t xml:space="preserve">Porcentaje de proyectos de investigación con enfoque en inclusión, igualdad y desarrollo sustentable </t>
  </si>
  <si>
    <t xml:space="preserve">Proyecto de investigación focalizado </t>
  </si>
  <si>
    <t xml:space="preserve">(Número de proyectos de investigación con enfoque en inclusión, igualdad y desarrollo sustentable en el año N/Número de proyectos de investigación financiados en el año N)*100 </t>
  </si>
  <si>
    <t>ET.4.2</t>
  </si>
  <si>
    <t xml:space="preserve">Implementación de acciones afirmativas para la equidad de género. </t>
  </si>
  <si>
    <t xml:space="preserve">Número de acciones afirmativas para la equidad de género implementadas </t>
  </si>
  <si>
    <t xml:space="preserve">Acción implementada </t>
  </si>
  <si>
    <t xml:space="preserve">Número de acciones afirmativas para la equidad de género implementadas en el año N 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</si>
  <si>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</si>
  <si>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Optimizar los mecanismos de vinculación institucional</t>
  </si>
  <si>
    <t>5.1.1</t>
  </si>
  <si>
    <t xml:space="preserve">Consolidación de los Consejos de Vinculación Institucional de los institutos tecnológicos. </t>
  </si>
  <si>
    <t xml:space="preserve">Número de Consejo de Vinculación en operación </t>
  </si>
  <si>
    <t xml:space="preserve">Consejo de Vinculación en operación </t>
  </si>
  <si>
    <t>Número de Consejo de Vinculación en operación en el año N</t>
  </si>
  <si>
    <t>5.1.2</t>
  </si>
  <si>
    <t xml:space="preserve">Actualización y fortalecimiento del marco normativo en materia de vinculación. </t>
  </si>
  <si>
    <t xml:space="preserve">Marco normativo de vinculación actualizado </t>
  </si>
  <si>
    <t xml:space="preserve">Marco normativo actualizado </t>
  </si>
  <si>
    <t xml:space="preserve">Marco normativo de vinculación actualizado y fortalecido en el año N </t>
  </si>
  <si>
    <t>5.1.3</t>
  </si>
  <si>
    <t xml:space="preserve">Vinculación y cooperación entre institutos tecnológicos y centros en todas las áreas del quehacer institucional que contribuyan a la solución de problemas regionales y nacionales. </t>
  </si>
  <si>
    <t xml:space="preserve">Número de convenios vigentes de vinculación entre institutos tecnológicos y centros </t>
  </si>
  <si>
    <t xml:space="preserve">Convenio de vinculación vigente </t>
  </si>
  <si>
    <t xml:space="preserve">Número de convenios de vinculación entre institutos tecnológicos y centros vigentes en el año N </t>
  </si>
  <si>
    <t>5.1.4</t>
  </si>
  <si>
    <t xml:space="preserve">Fortalecimiento de la vinculación con otras instituciones de educación superior nacionales e internacionales que contribuyan a la solución de problemas regionales y nacionales. </t>
  </si>
  <si>
    <t xml:space="preserve">Número de convenios vigentes de vinculación con otras instituciones de educación superior nacionales e internacionales </t>
  </si>
  <si>
    <t xml:space="preserve">Número de convenios de vinculación con otras instituciones de educación superior nacionales e internacionales vigentes en el año N </t>
  </si>
  <si>
    <t>5.1.5</t>
  </si>
  <si>
    <t>Impulso de la oferta de servicios de capacitación, consultoría, desarrollo, investigación e innovación a las micro, pequeñas, medianas y grandes empresas como medios de desarrollo, competitividad, sustentabilidad y generación de recursos</t>
  </si>
  <si>
    <t xml:space="preserve">Incremento en el número de estudiantes que participan en proyectos de vinculación con los sectores público, social y privado. </t>
  </si>
  <si>
    <t xml:space="preserve">Número de estudiantes que participan en proyectos de vinculación con los sectores público, social y privado. </t>
  </si>
  <si>
    <t xml:space="preserve">Estudiante participante </t>
  </si>
  <si>
    <t xml:space="preserve">Número de estudiantes que participan en proyectos de vinculación con los sectores público, social y privado en el año N </t>
  </si>
  <si>
    <t>Promoción de la protección de la propiedad intelectual</t>
  </si>
  <si>
    <t xml:space="preserve">Número de registros de propiedad intelectual </t>
  </si>
  <si>
    <t xml:space="preserve">Propiedad intelectual registrada </t>
  </si>
  <si>
    <t xml:space="preserve">Número de registros de propiedad intelectual en el año N </t>
  </si>
  <si>
    <t>Número de servicios realizados por las Oficinas de Transferencia de Tecnología</t>
  </si>
  <si>
    <t>Servicios realizados</t>
  </si>
  <si>
    <t>Número de servicios realizados por las Oficinas de Transferencia de Tecnología en el año N</t>
  </si>
  <si>
    <t>Número de convenios o contratos en materia de registro y protección de la propiedad intelectual con organismos y agencias nacionales e internacionales realizados</t>
  </si>
  <si>
    <t>Convenio o contrato realizado</t>
  </si>
  <si>
    <t>Número de convenios o contratos en materia de registro y protección de la propiedad intelectual con organismos y agencias nacionales e internacionales</t>
  </si>
  <si>
    <t>ACUMULADO</t>
  </si>
  <si>
    <t xml:space="preserve">Fortalecimiento de la incubación de empresas orientada al desarrollo tecnológico y la innovación. </t>
  </si>
  <si>
    <t xml:space="preserve">Número de empresas incubadas </t>
  </si>
  <si>
    <t xml:space="preserve">Empresa incubada </t>
  </si>
  <si>
    <t xml:space="preserve">Número de empresas incubadas en el año N </t>
  </si>
  <si>
    <t>Número de empresas de base tecnológica creadas</t>
  </si>
  <si>
    <t>Empresa de base tecnológica creada</t>
  </si>
  <si>
    <t>Número de empresas de base tecnológica creadas en el año N</t>
  </si>
  <si>
    <t>5.3.2</t>
  </si>
  <si>
    <t xml:space="preserve">Porcentaje de egresados incorporados al mercado laboral en los primeros doce meses de su egreso </t>
  </si>
  <si>
    <t xml:space="preserve">Egresado incorporado al mercado laboral </t>
  </si>
  <si>
    <t xml:space="preserve">(Número de egresados incorporados al mercado laboral en los primeros doce meses de su egreso/Total de egresados) *100 </t>
  </si>
  <si>
    <t>ET.5</t>
  </si>
  <si>
    <t>Fortalecer la inclusión, igualdad y sustentabilidad en los temas de vinculación y emprendimiento.</t>
  </si>
  <si>
    <t>ET.5.1</t>
  </si>
  <si>
    <t xml:space="preserve">Fortalecimiento del emprendimiento con enfoque en la innovación y sustentabilidad. </t>
  </si>
  <si>
    <t xml:space="preserve">Número de proyectos de emprendimiento con enfoque innovación y sustentabilidad </t>
  </si>
  <si>
    <t xml:space="preserve">Proyecto de emprendimiento focalizado </t>
  </si>
  <si>
    <t xml:space="preserve">Número de proyectos de emprendimiento con enfoque de innovación y sustentabilidad en el año N </t>
  </si>
  <si>
    <t>ET.5.2</t>
  </si>
  <si>
    <t xml:space="preserve">Promoción del servicio social en programas de inclusión e igualdad. </t>
  </si>
  <si>
    <t xml:space="preserve">Número de estudiantes de servicio social que participan en actividades de inclusión e igualdad </t>
  </si>
  <si>
    <t xml:space="preserve">Estudiante de servicio social participante </t>
  </si>
  <si>
    <t xml:space="preserve">Número de estudiantes de servicio social que participan en actividades de inclusión e igualdad en el año N </t>
  </si>
  <si>
    <t>6. Mejorar la gestión institucional con austeridad, eficiencia, transparencia y rendición de cuentas a fin de optimizar el uso de los recursos y dar mejor respuesta a las demandas de la sociedad.</t>
  </si>
  <si>
    <t>Renovar el marco jurídico- normativo del TecNM Campus Zamora</t>
  </si>
  <si>
    <t>6.1.1</t>
  </si>
  <si>
    <t>Ley Orgánica del TecNM Campus Zamora</t>
  </si>
  <si>
    <t>Ley Orgánica del TecNM Campus Zamora autorizada</t>
  </si>
  <si>
    <t>SI</t>
  </si>
  <si>
    <t>6.1.2</t>
  </si>
  <si>
    <t>Rediseño de la estructura organizacional y manuales de organización del TecNM Campus Zamora</t>
  </si>
  <si>
    <t>Manual de organización actualizado</t>
  </si>
  <si>
    <t>Manual de organización actualizado en el año N</t>
  </si>
  <si>
    <t>NO</t>
  </si>
  <si>
    <t>6.1.3</t>
  </si>
  <si>
    <t xml:space="preserve">Actualización de manuales de procedimientos que regulan la operatividad del TecNM. </t>
  </si>
  <si>
    <t xml:space="preserve">Manual de procedimientos actualizado </t>
  </si>
  <si>
    <t xml:space="preserve">Manual de procedimientos actualizado en el año N </t>
  </si>
  <si>
    <t>6.1.4</t>
  </si>
  <si>
    <t>Actualización de documentos jurídico-normativos que regulan el quehacer del TecNM Campus Zamora</t>
  </si>
  <si>
    <t>Número de documentos jurídico- normativos creados y/o actualizados</t>
  </si>
  <si>
    <t>Documento jurídico normativos creados y/o actualizados</t>
  </si>
  <si>
    <t>Número de documentos jurídico- normativos creados y/o actualizados en el año N</t>
  </si>
  <si>
    <t>Fortalecer los mecanismos para la gobernanza y mejora de la gestión institucional</t>
  </si>
  <si>
    <t>6.2.1</t>
  </si>
  <si>
    <t>Mejora de los procesos de planeación democrática en el TecNM Campus Zamora</t>
  </si>
  <si>
    <t>Programa de trabajo elaborados de forma inclusiva y democrática</t>
  </si>
  <si>
    <t>Programa de trabajo elaborado</t>
  </si>
  <si>
    <t>6.2.2</t>
  </si>
  <si>
    <t xml:space="preserve">Implementación de una estrategia institucional de comunicación. </t>
  </si>
  <si>
    <t xml:space="preserve">Implementación de estrategia institucional de comunicación </t>
  </si>
  <si>
    <t xml:space="preserve">Estrategia implementada </t>
  </si>
  <si>
    <t>Número de estrategia institucional de comunicación en el año N implementada</t>
  </si>
  <si>
    <t>6.2.3</t>
  </si>
  <si>
    <t>Consolidación de los sistemas de gestión de la calidad, ambiental, de energía, de igualdad de género, de salud y seguridad, y de responsabilidad social en el ITESZ.</t>
  </si>
  <si>
    <t>Certificado de gestión de Calidad obtenido</t>
  </si>
  <si>
    <t>Certificado obtenido</t>
  </si>
  <si>
    <t>Certificado de Gestión Ambiental obtenido</t>
  </si>
  <si>
    <t>Certificado de Gestión de la Seguridad obtenido</t>
  </si>
  <si>
    <t>Certificado de Gestión de energía obtenido</t>
  </si>
  <si>
    <t xml:space="preserve">Certificado de gestión de la igualdad de género y no discriminación </t>
  </si>
  <si>
    <t>Reconocimiento de Responsabilidad Social</t>
  </si>
  <si>
    <t>Reconocimiento obtenido</t>
  </si>
  <si>
    <t>6.2.4</t>
  </si>
  <si>
    <t xml:space="preserve">Modernización de los procesos administrativos, mediante la consolidación e integración de plataformas informáticas y sistemas de información. </t>
  </si>
  <si>
    <t xml:space="preserve">Número de sistemas de información creados, integrados y/o actualizados </t>
  </si>
  <si>
    <t xml:space="preserve">Sistema de información creado, integrado y/o actualizado </t>
  </si>
  <si>
    <t xml:space="preserve">Número de sistemas de información creados, integrados y/o actualizados en el año N </t>
  </si>
  <si>
    <t>Diseñar mecanismos que contribuyan a un financiamiento suficiente.</t>
  </si>
  <si>
    <t>6.3.1</t>
  </si>
  <si>
    <t xml:space="preserve">Gestión de mayor financiamiento subsidio Federal. </t>
  </si>
  <si>
    <t xml:space="preserve">Incremento del presupuesto Subsidio Federal gestionado </t>
  </si>
  <si>
    <t xml:space="preserve">Incremento presupuestal gestionado </t>
  </si>
  <si>
    <t>Número de gestiones para el incremento del presupuesto Subsidio Federal</t>
  </si>
  <si>
    <t>6.3.2</t>
  </si>
  <si>
    <t>Operación del Fondo de Investigación Científica y Desarrollo Tecnológico (FICDT) del TecNM</t>
  </si>
  <si>
    <t>FICDT-TecNM en operación</t>
  </si>
  <si>
    <t>FICDT-TecNM operando</t>
  </si>
  <si>
    <t>Proyecto de investigación que participan en el FICDT- TECNM</t>
  </si>
  <si>
    <t>6.3.3</t>
  </si>
  <si>
    <t>Optimización del ejercicio del presupuesto y de los recursos autogenerados, mediante una supervisión permanente y puesta en marcha de mejores sistemas de control</t>
  </si>
  <si>
    <t>Porcentaje de avance del proceso de regularización del -entero- de los ingresos autogenerados a TESOFE</t>
  </si>
  <si>
    <t>Avance del proceso</t>
  </si>
  <si>
    <t>Etapa del proceso en operación el año N/Total de etapas del proceso programadas en el año N)*100</t>
  </si>
  <si>
    <t>Fortalecer los mecanismos para garantizar la transparencia, rendición de cuentas y el combate a la corrupción</t>
  </si>
  <si>
    <t>6.4.1</t>
  </si>
  <si>
    <t xml:space="preserve">Fomento de la cultura de la ética, rectitud, honestidad, congruencia y transparencia. </t>
  </si>
  <si>
    <t xml:space="preserve">Número de Comités de Ética y Previsión de Conflictos de Interés en operación </t>
  </si>
  <si>
    <t xml:space="preserve">Comité de Ética en operación </t>
  </si>
  <si>
    <t xml:space="preserve">Número de Comités de Ética y Previsión de Conflictos de Interés en operación en el año N </t>
  </si>
  <si>
    <t>6.4.2</t>
  </si>
  <si>
    <t xml:space="preserve">Aseguramiento de la aplicación de los criterios de equidad, austeridad, eficiencia y racionalidad en el uso de los recursos. </t>
  </si>
  <si>
    <t xml:space="preserve">Programa de equidad, austeridad, eficiencia y racionalidad en el uso de los recursos implementado </t>
  </si>
  <si>
    <t>Programa de equidad, austeridad, eficiencia y racionalidad en el uso de los recursos en el año N</t>
  </si>
  <si>
    <t>no</t>
  </si>
  <si>
    <t>6.4.3</t>
  </si>
  <si>
    <t xml:space="preserve">Consolidación de la cultura de rendición de cuentas y de acceso a la información pública. </t>
  </si>
  <si>
    <t xml:space="preserve">Número de informes de rendición de cuentas presentado </t>
  </si>
  <si>
    <t xml:space="preserve">Informe presentado </t>
  </si>
  <si>
    <t>Número de informes de rendición de cuentas presentado en el año N</t>
  </si>
  <si>
    <t>Dirección general</t>
  </si>
  <si>
    <t>Número de Informes de Autoevaluación y de Labores integrados</t>
  </si>
  <si>
    <t>Número de Informes de Autoevaluación y de Labores presentados en la Comisión Interna de Administración en el año N</t>
  </si>
  <si>
    <t>ET.6</t>
  </si>
  <si>
    <t>Fortalecer la inclusión, igualdad y sustentabilidad en los temas administrativos y cuidado del medio ambiente.</t>
  </si>
  <si>
    <t>ET.6.1</t>
  </si>
  <si>
    <t xml:space="preserve">Disminuir de manera sustancial la generación de desechos mediante políticas de prevención, reducción, reciclaje y reutilización. </t>
  </si>
  <si>
    <t>Programa institucional de cero plásticos de un solo uso realizado</t>
  </si>
  <si>
    <t xml:space="preserve">Programa en operación </t>
  </si>
  <si>
    <t>Programa institucional de cero plásticos de un solo uso Operado en el año N</t>
  </si>
  <si>
    <t>ET.6.2</t>
  </si>
  <si>
    <t xml:space="preserve">Ahorro y utilización de energías alternas y renovables, así como el cuidado del medio ambiente. </t>
  </si>
  <si>
    <t xml:space="preserve">Programa de utilización de energías renovables y del cuidado del medio ambiente en operación </t>
  </si>
  <si>
    <t>Programa de utilización de energías renovables y del cuidado del medio ambiente Operado en el año N</t>
  </si>
  <si>
    <t xml:space="preserve"> 3 ejes estratégicos, un eje transversal, 6 objetivos, 27 líneas de acción, 89 proyectos y 102 indicadores</t>
  </si>
  <si>
    <t xml:space="preserve">Número de académicos participantes en cursos de formación y actualización en el año N
</t>
  </si>
  <si>
    <t>Número de estudiantes de licenciatura inscritos en programas acreditados en el año N/Matrícula total de estudiantes de licenciatura en programas acreditables en el año N)*100</t>
  </si>
  <si>
    <t>NUMERO DE PROGRAMAS REGISTRADOS EN EL PNPC</t>
  </si>
  <si>
    <t>PRESUPUESTO INSTITUCIONAL TOTAL COSTO POR ALUMNO</t>
  </si>
  <si>
    <t>PTC CON ESPECIALIDAD</t>
  </si>
  <si>
    <t>PROYECTOS FINANCIADOS</t>
  </si>
  <si>
    <t>Alumnos por docente</t>
  </si>
  <si>
    <t>Total de profesores de 3/4 de tiempo completo, dividido entre el total de profesores multiplicado por cien</t>
  </si>
  <si>
    <t>PROYECTOS REGISTRADOS EN EL TECNM</t>
  </si>
  <si>
    <t>PROFESORES PARTICIPANDO EN REDES INTERINSTITUCIONAL</t>
  </si>
  <si>
    <t>ARTICULOS ARBITRADOS</t>
  </si>
  <si>
    <t xml:space="preserve">MATRICULA ACTUAL </t>
  </si>
  <si>
    <t>PROYECTADO 2024</t>
  </si>
  <si>
    <t>ALUMNOS</t>
  </si>
  <si>
    <t>DOCENTES</t>
  </si>
  <si>
    <t>GENERALES</t>
  </si>
  <si>
    <t>MATRICULA DE NUEVO INGRESO n-5</t>
  </si>
  <si>
    <t>TOTAL DE CONVENIOS FIRMADOS</t>
  </si>
  <si>
    <t>TOTAL DE CONVENIOS CON RESULTADOS</t>
  </si>
  <si>
    <t>ALUMNOS EN ACTIVIDADES DE 1ER NIVEL EXTRACURRICULARES</t>
  </si>
  <si>
    <t>ALUMNOS EN ACTIVIDADES DE 2DO NIVEL EXTRACURRICULARES</t>
  </si>
  <si>
    <t>PROFESORES DE 3/4 TIEMPO NOMINA</t>
  </si>
  <si>
    <t>PROFESORES DE 1/2 TIEMPO NOMINA</t>
  </si>
  <si>
    <t>VALOR INSTITUCIONAL % ACTUAL AL MES DE MARZO 2024</t>
  </si>
  <si>
    <t>TOTALES</t>
  </si>
  <si>
    <t>EGRESADOS ULTIMA GENERACION</t>
  </si>
  <si>
    <t>PROFESORES PARTICIPANTES EN PROYECTOS DE VINCULACION</t>
  </si>
  <si>
    <t>PROFESORES POR HONORARIOS</t>
  </si>
  <si>
    <t>META 2024</t>
  </si>
  <si>
    <t>PROFESORES EN LENGUAS EXTRANJERAS</t>
  </si>
  <si>
    <t>N.A.</t>
  </si>
  <si>
    <t>TALLERES Y LABORATORIOS MODERNIZADOS</t>
  </si>
  <si>
    <t>Alumnos que ingresaron en la misma generación</t>
  </si>
  <si>
    <t>Suma total  de los créditos reprobados en las materias del periodo</t>
  </si>
  <si>
    <t>Suma total  los crédiotos aperturados en el  periodo</t>
  </si>
  <si>
    <t>CREDITOS TOTALES APERTURADOS</t>
  </si>
  <si>
    <t>CREDITOS REPROBADOS EN EL PERIODO 1ER TRIMESTRE</t>
  </si>
  <si>
    <t>CREDITOS REPROBADOS EN EL PERIODO 2DO TRIMESTRE</t>
  </si>
  <si>
    <t>ALUMNOS EN PROGRAMA RECONOCIDO POR SU CALIDAD</t>
  </si>
  <si>
    <t xml:space="preserve">El total de alumnos matriculados. Y dividido entre el total de docentes </t>
  </si>
  <si>
    <t>ALUMNOS EN BAJA DEFINITIVA</t>
  </si>
  <si>
    <t xml:space="preserve">Total de docentes con posgrado </t>
  </si>
  <si>
    <t>% Profesores de Asignatura</t>
  </si>
  <si>
    <t>PROFESORES PARTICIPANDO EN LA RED SNI</t>
  </si>
  <si>
    <t>1ER TRIMESTRE 2024</t>
  </si>
  <si>
    <t>PROGRAMAS ACREDITADOS A LA FECHA  1:SI    0: NO</t>
  </si>
  <si>
    <t>NUMERO DE PROGRAMAS EDUCATIVOS EN EL INSTITUTO</t>
  </si>
  <si>
    <t>NUMERO TOTAL DE DIRECTIVOS</t>
  </si>
  <si>
    <t>NUMERO DE DIRECTIVOS CAPACITADOS</t>
  </si>
  <si>
    <t>NUMERO DE TALLERES Y LABORATORIOS</t>
  </si>
  <si>
    <t>NUMERO DE TALLERES  Y LABORATORIOS MODERNIZADOS</t>
  </si>
  <si>
    <t>SIN DATOS</t>
  </si>
  <si>
    <t>ACERVO BIBLIOGRAFICO</t>
  </si>
  <si>
    <t>TOTAL DE COMPUTADORAS</t>
  </si>
  <si>
    <t>LIBROS PUBLICADOS</t>
  </si>
  <si>
    <t>PROFESORES CAPACITADOS EN COMPETENCIAS DIGITALES</t>
  </si>
  <si>
    <t>ALCANZADO A ENERO - JULIO</t>
  </si>
  <si>
    <t>2DO TRIMESTRE 2024</t>
  </si>
  <si>
    <t>EL IT INTEGRARA LOS REQUISITOS PARA UN PE EN ESTA MODALIDAD</t>
  </si>
  <si>
    <t>PDI 2019-2024  INSTITUTO TECNOLÓGICO DE ESTUDIOS SUPERIORES DE SAN ANDRÉS TUXTLA</t>
  </si>
  <si>
    <t>META ITSSAT2021</t>
  </si>
  <si>
    <t>META ITSSAT2022</t>
  </si>
  <si>
    <t>META ITSSAT2023</t>
  </si>
  <si>
    <t>META ITSSAT2024</t>
  </si>
  <si>
    <t>(Número de estudiantes de licenciatura egresados del ITSSATen el año N/Número de estudiantes de nuevo ingreso en el año N-5) *100</t>
  </si>
  <si>
    <t xml:space="preserve">(Número talleres y laboratorios del ITSSATmodernizado en el año N/Total de talleres y laboratorios del ITSSATen el año N) *100  </t>
  </si>
  <si>
    <t xml:space="preserve">Vinculación del TecNM Campus ITSSATa través de sus egresados. </t>
  </si>
  <si>
    <t>Programa de trabajo elaborados de forma inclusiva y democrática en el ITSSATen el Año N</t>
  </si>
  <si>
    <t>IIND</t>
  </si>
  <si>
    <t>IEME</t>
  </si>
  <si>
    <t>LADM</t>
  </si>
  <si>
    <t>IGEM</t>
  </si>
  <si>
    <t>IINF</t>
  </si>
  <si>
    <t>IMEC</t>
  </si>
  <si>
    <t>IAMB</t>
  </si>
  <si>
    <t>MAESTRIA</t>
  </si>
  <si>
    <t>*</t>
  </si>
  <si>
    <t>Notas:</t>
  </si>
  <si>
    <t>* Información en verificación</t>
  </si>
  <si>
    <t>Número de nuevos académicos incorporados a la planta docente del ITSSAT</t>
  </si>
  <si>
    <t>Ley Orgánica del TecNM Campus San Andrés Tuxtla autorizada en el año N</t>
  </si>
  <si>
    <t>Certificado de Calidad obtenido por el ITSSAT</t>
  </si>
  <si>
    <t>Certificado de Gestión Ambiental obtenido por el ITSSAT</t>
  </si>
  <si>
    <t>Certificado de Gestión de energía obtenido por el ITSSAT</t>
  </si>
  <si>
    <t>Certificado de gestión de la igualdad de género y no discriminación obtenido por el ITSSAT</t>
  </si>
  <si>
    <t>Reconocimiento obtenido por el ITSSAT</t>
  </si>
  <si>
    <t>Número de proyectos de patrocinio y/o colaboración implementados en el ITSSAT, con instituciones y organismos, locales, nacionales e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</si>
</sst>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_ ;\-#,##0\ "/>
    <numFmt numFmtId="166" formatCode="&quot;$&quot;#,##0.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36"/>
      <color theme="0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2"/>
      <color rgb="FFFFFFFF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4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14"/>
      <color rgb="FF000000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8"/>
      <name val="Arial"/>
      <family val="2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20"/>
      <name val="Arial"/>
      <family val="2"/>
    </font>
    <font>
      <b/>
      <sz val="24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5" tint="-0.499984740745262"/>
        <bgColor rgb="FF0070C0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2" tint="-4.9989318521683403E-2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2" tint="-4.9989318521683403E-2"/>
        <bgColor rgb="FFFFFF00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theme="0"/>
      </patternFill>
    </fill>
    <fill>
      <patternFill patternType="solid">
        <fgColor rgb="FFFF0000"/>
        <bgColor theme="0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2">
    <xf numFmtId="0" fontId="0" fillId="0" borderId="0" xfId="0"/>
    <xf numFmtId="0" fontId="0" fillId="0" borderId="0" xfId="0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0" fillId="6" borderId="0" xfId="0" applyFill="1"/>
    <xf numFmtId="0" fontId="8" fillId="5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9" fontId="8" fillId="6" borderId="12" xfId="2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9" fontId="8" fillId="5" borderId="12" xfId="2" applyFont="1" applyFill="1" applyBorder="1" applyAlignment="1">
      <alignment horizontal="center" vertical="center" wrapText="1"/>
    </xf>
    <xf numFmtId="9" fontId="8" fillId="7" borderId="12" xfId="2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9" fontId="8" fillId="0" borderId="12" xfId="2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9" fontId="8" fillId="0" borderId="12" xfId="2" applyFont="1" applyFill="1" applyBorder="1" applyAlignment="1">
      <alignment horizontal="center" vertical="center" wrapText="1"/>
    </xf>
    <xf numFmtId="164" fontId="8" fillId="7" borderId="12" xfId="2" applyNumberFormat="1" applyFont="1" applyFill="1" applyBorder="1" applyAlignment="1">
      <alignment horizontal="center" vertical="center" wrapText="1"/>
    </xf>
    <xf numFmtId="164" fontId="8" fillId="6" borderId="12" xfId="2" applyNumberFormat="1" applyFont="1" applyFill="1" applyBorder="1" applyAlignment="1">
      <alignment horizontal="center" vertical="center" wrapText="1"/>
    </xf>
    <xf numFmtId="9" fontId="8" fillId="8" borderId="12" xfId="2" quotePrefix="1" applyFont="1" applyFill="1" applyBorder="1" applyAlignment="1">
      <alignment horizontal="center" vertical="center" wrapText="1"/>
    </xf>
    <xf numFmtId="13" fontId="8" fillId="8" borderId="12" xfId="2" applyNumberFormat="1" applyFont="1" applyFill="1" applyBorder="1" applyAlignment="1">
      <alignment horizontal="center" vertical="center" wrapText="1"/>
    </xf>
    <xf numFmtId="1" fontId="8" fillId="5" borderId="12" xfId="2" applyNumberFormat="1" applyFont="1" applyFill="1" applyBorder="1" applyAlignment="1">
      <alignment horizontal="center" vertical="center" wrapText="1"/>
    </xf>
    <xf numFmtId="1" fontId="8" fillId="0" borderId="12" xfId="3" applyNumberFormat="1" applyFont="1" applyFill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8" fillId="7" borderId="12" xfId="2" applyNumberFormat="1" applyFont="1" applyFill="1" applyBorder="1" applyAlignment="1">
      <alignment horizontal="center" vertical="center" wrapText="1"/>
    </xf>
    <xf numFmtId="1" fontId="8" fillId="6" borderId="12" xfId="0" applyNumberFormat="1" applyFont="1" applyFill="1" applyBorder="1" applyAlignment="1">
      <alignment horizontal="center" vertical="center" wrapText="1"/>
    </xf>
    <xf numFmtId="1" fontId="8" fillId="6" borderId="12" xfId="2" applyNumberFormat="1" applyFont="1" applyFill="1" applyBorder="1" applyAlignment="1">
      <alignment horizontal="center" vertical="center" wrapText="1"/>
    </xf>
    <xf numFmtId="1" fontId="8" fillId="7" borderId="12" xfId="0" applyNumberFormat="1" applyFont="1" applyFill="1" applyBorder="1" applyAlignment="1">
      <alignment horizontal="center" vertical="center"/>
    </xf>
    <xf numFmtId="1" fontId="8" fillId="5" borderId="12" xfId="0" applyNumberFormat="1" applyFont="1" applyFill="1" applyBorder="1" applyAlignment="1">
      <alignment horizontal="center" vertical="center" wrapText="1"/>
    </xf>
    <xf numFmtId="1" fontId="8" fillId="7" borderId="12" xfId="0" applyNumberFormat="1" applyFont="1" applyFill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1" fontId="8" fillId="8" borderId="12" xfId="0" quotePrefix="1" applyNumberFormat="1" applyFont="1" applyFill="1" applyBorder="1" applyAlignment="1">
      <alignment horizontal="center" vertical="center" wrapText="1"/>
    </xf>
    <xf numFmtId="1" fontId="8" fillId="7" borderId="12" xfId="2" applyNumberFormat="1" applyFont="1" applyFill="1" applyBorder="1" applyAlignment="1">
      <alignment horizontal="center" vertical="center"/>
    </xf>
    <xf numFmtId="1" fontId="8" fillId="0" borderId="12" xfId="2" applyNumberFormat="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5" fillId="19" borderId="12" xfId="0" applyFont="1" applyFill="1" applyBorder="1" applyAlignment="1">
      <alignment horizontal="center" vertical="center" wrapText="1"/>
    </xf>
    <xf numFmtId="0" fontId="15" fillId="20" borderId="12" xfId="0" applyFont="1" applyFill="1" applyBorder="1" applyAlignment="1">
      <alignment horizontal="center" vertical="center" wrapText="1"/>
    </xf>
    <xf numFmtId="9" fontId="15" fillId="20" borderId="12" xfId="0" applyNumberFormat="1" applyFont="1" applyFill="1" applyBorder="1" applyAlignment="1">
      <alignment horizontal="center" vertical="center" wrapText="1"/>
    </xf>
    <xf numFmtId="9" fontId="15" fillId="20" borderId="12" xfId="2" applyFont="1" applyFill="1" applyBorder="1" applyAlignment="1">
      <alignment horizontal="center" vertical="center" wrapText="1"/>
    </xf>
    <xf numFmtId="0" fontId="15" fillId="19" borderId="1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9" fontId="15" fillId="20" borderId="12" xfId="0" applyNumberFormat="1" applyFont="1" applyFill="1" applyBorder="1" applyAlignment="1">
      <alignment horizontal="center" vertical="center"/>
    </xf>
    <xf numFmtId="0" fontId="14" fillId="0" borderId="0" xfId="0" applyFont="1"/>
    <xf numFmtId="0" fontId="16" fillId="20" borderId="12" xfId="0" applyFont="1" applyFill="1" applyBorder="1" applyAlignment="1">
      <alignment horizontal="center" vertical="center" wrapText="1"/>
    </xf>
    <xf numFmtId="0" fontId="12" fillId="19" borderId="12" xfId="0" applyFont="1" applyFill="1" applyBorder="1" applyAlignment="1">
      <alignment horizontal="center" vertical="center" wrapText="1"/>
    </xf>
    <xf numFmtId="0" fontId="0" fillId="19" borderId="12" xfId="0" applyFill="1" applyBorder="1" applyAlignment="1">
      <alignment horizontal="center" vertical="center"/>
    </xf>
    <xf numFmtId="0" fontId="0" fillId="19" borderId="12" xfId="0" applyFill="1" applyBorder="1" applyAlignment="1">
      <alignment horizontal="center" vertical="center" wrapText="1"/>
    </xf>
    <xf numFmtId="3" fontId="8" fillId="6" borderId="12" xfId="0" applyNumberFormat="1" applyFont="1" applyFill="1" applyBorder="1" applyAlignment="1">
      <alignment horizontal="center" vertical="center" wrapText="1"/>
    </xf>
    <xf numFmtId="13" fontId="8" fillId="6" borderId="12" xfId="2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8" fillId="8" borderId="12" xfId="2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8" fillId="8" borderId="0" xfId="0" applyFont="1" applyFill="1"/>
    <xf numFmtId="0" fontId="0" fillId="8" borderId="0" xfId="0" applyFill="1"/>
    <xf numFmtId="0" fontId="18" fillId="8" borderId="0" xfId="0" applyFont="1" applyFill="1" applyAlignment="1">
      <alignment horizontal="center"/>
    </xf>
    <xf numFmtId="0" fontId="20" fillId="22" borderId="0" xfId="0" applyFont="1" applyFill="1" applyAlignment="1">
      <alignment vertical="center" wrapText="1"/>
    </xf>
    <xf numFmtId="0" fontId="22" fillId="24" borderId="12" xfId="0" applyFont="1" applyFill="1" applyBorder="1"/>
    <xf numFmtId="0" fontId="24" fillId="26" borderId="12" xfId="0" applyFont="1" applyFill="1" applyBorder="1" applyAlignment="1">
      <alignment horizontal="center" vertical="center" wrapText="1"/>
    </xf>
    <xf numFmtId="0" fontId="25" fillId="27" borderId="12" xfId="0" applyFont="1" applyFill="1" applyBorder="1" applyAlignment="1">
      <alignment horizontal="left" vertical="center" wrapText="1"/>
    </xf>
    <xf numFmtId="0" fontId="26" fillId="28" borderId="12" xfId="0" applyFont="1" applyFill="1" applyBorder="1" applyAlignment="1">
      <alignment horizontal="center" vertical="center" wrapText="1"/>
    </xf>
    <xf numFmtId="0" fontId="27" fillId="0" borderId="12" xfId="0" applyFont="1" applyBorder="1"/>
    <xf numFmtId="0" fontId="18" fillId="0" borderId="12" xfId="0" applyFont="1" applyBorder="1" applyAlignment="1">
      <alignment horizontal="center" vertical="center" wrapText="1"/>
    </xf>
    <xf numFmtId="0" fontId="24" fillId="29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 wrapText="1"/>
    </xf>
    <xf numFmtId="0" fontId="26" fillId="29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9" fontId="25" fillId="0" borderId="12" xfId="0" applyNumberFormat="1" applyFont="1" applyBorder="1" applyAlignment="1">
      <alignment horizontal="center" vertical="center"/>
    </xf>
    <xf numFmtId="0" fontId="25" fillId="27" borderId="12" xfId="0" applyFont="1" applyFill="1" applyBorder="1" applyAlignment="1">
      <alignment horizontal="center" vertical="center" wrapText="1"/>
    </xf>
    <xf numFmtId="1" fontId="25" fillId="0" borderId="12" xfId="0" applyNumberFormat="1" applyFont="1" applyBorder="1" applyAlignment="1">
      <alignment horizontal="center" vertical="center"/>
    </xf>
    <xf numFmtId="0" fontId="25" fillId="27" borderId="12" xfId="0" applyFont="1" applyFill="1" applyBorder="1" applyAlignment="1">
      <alignment vertical="center" wrapText="1"/>
    </xf>
    <xf numFmtId="0" fontId="24" fillId="28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horizontal="left" vertical="center" wrapText="1"/>
    </xf>
    <xf numFmtId="0" fontId="31" fillId="28" borderId="12" xfId="0" applyFont="1" applyFill="1" applyBorder="1" applyAlignment="1">
      <alignment horizontal="center" vertical="center" wrapText="1"/>
    </xf>
    <xf numFmtId="0" fontId="32" fillId="27" borderId="12" xfId="0" applyFont="1" applyFill="1" applyBorder="1" applyAlignment="1">
      <alignment horizontal="left" vertical="center" wrapText="1"/>
    </xf>
    <xf numFmtId="0" fontId="31" fillId="29" borderId="12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18" fillId="0" borderId="12" xfId="0" applyFont="1" applyBorder="1"/>
    <xf numFmtId="9" fontId="18" fillId="0" borderId="12" xfId="2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3" fillId="0" borderId="12" xfId="0" applyFont="1" applyBorder="1"/>
    <xf numFmtId="10" fontId="18" fillId="0" borderId="12" xfId="0" applyNumberFormat="1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center" vertical="center"/>
    </xf>
    <xf numFmtId="0" fontId="23" fillId="27" borderId="12" xfId="0" applyFont="1" applyFill="1" applyBorder="1" applyAlignment="1">
      <alignment horizontal="left" vertical="center" wrapText="1"/>
    </xf>
    <xf numFmtId="9" fontId="18" fillId="25" borderId="12" xfId="0" applyNumberFormat="1" applyFont="1" applyFill="1" applyBorder="1" applyAlignment="1">
      <alignment horizontal="center" vertical="center"/>
    </xf>
    <xf numFmtId="0" fontId="18" fillId="25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vertical="center" wrapText="1"/>
    </xf>
    <xf numFmtId="9" fontId="25" fillId="0" borderId="12" xfId="2" applyFont="1" applyBorder="1" applyAlignment="1">
      <alignment horizontal="center" vertical="center"/>
    </xf>
    <xf numFmtId="9" fontId="18" fillId="0" borderId="12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1" fontId="8" fillId="0" borderId="12" xfId="2" applyNumberFormat="1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5" borderId="12" xfId="2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justify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top" wrapText="1"/>
    </xf>
    <xf numFmtId="165" fontId="8" fillId="6" borderId="12" xfId="3" applyNumberFormat="1" applyFont="1" applyFill="1" applyBorder="1" applyAlignment="1">
      <alignment horizontal="center" vertical="center" wrapText="1"/>
    </xf>
    <xf numFmtId="1" fontId="0" fillId="7" borderId="12" xfId="0" applyNumberFormat="1" applyFill="1" applyBorder="1" applyAlignment="1">
      <alignment horizontal="center" vertical="center"/>
    </xf>
    <xf numFmtId="0" fontId="8" fillId="5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166" fontId="38" fillId="7" borderId="12" xfId="1" applyNumberFormat="1" applyFont="1" applyFill="1" applyBorder="1" applyAlignment="1">
      <alignment vertical="center" wrapText="1" readingOrder="1"/>
    </xf>
    <xf numFmtId="166" fontId="8" fillId="5" borderId="12" xfId="0" applyNumberFormat="1" applyFont="1" applyFill="1" applyBorder="1" applyAlignment="1">
      <alignment horizontal="center" vertical="center" wrapText="1"/>
    </xf>
    <xf numFmtId="166" fontId="8" fillId="6" borderId="12" xfId="1" applyNumberFormat="1" applyFont="1" applyFill="1" applyBorder="1" applyAlignment="1">
      <alignment horizontal="center" vertical="center" wrapText="1"/>
    </xf>
    <xf numFmtId="1" fontId="8" fillId="6" borderId="12" xfId="1" applyNumberFormat="1" applyFont="1" applyFill="1" applyBorder="1" applyAlignment="1">
      <alignment horizontal="center" vertical="center" wrapText="1"/>
    </xf>
    <xf numFmtId="13" fontId="8" fillId="7" borderId="12" xfId="2" applyNumberFormat="1" applyFont="1" applyFill="1" applyBorder="1" applyAlignment="1">
      <alignment horizontal="center" vertical="center" wrapText="1"/>
    </xf>
    <xf numFmtId="0" fontId="3" fillId="30" borderId="12" xfId="0" applyFont="1" applyFill="1" applyBorder="1" applyAlignment="1">
      <alignment horizontal="center" vertical="center"/>
    </xf>
    <xf numFmtId="9" fontId="18" fillId="0" borderId="0" xfId="2" applyFont="1"/>
    <xf numFmtId="0" fontId="18" fillId="9" borderId="0" xfId="0" applyFont="1" applyFill="1"/>
    <xf numFmtId="166" fontId="18" fillId="0" borderId="0" xfId="0" applyNumberFormat="1" applyFont="1"/>
    <xf numFmtId="0" fontId="40" fillId="30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30" borderId="12" xfId="0" applyFont="1" applyFill="1" applyBorder="1" applyAlignment="1">
      <alignment horizontal="center" vertical="center" wrapText="1"/>
    </xf>
    <xf numFmtId="0" fontId="27" fillId="11" borderId="13" xfId="0" applyFont="1" applyFill="1" applyBorder="1" applyAlignment="1">
      <alignment horizontal="left" vertical="center" wrapText="1"/>
    </xf>
    <xf numFmtId="0" fontId="27" fillId="11" borderId="0" xfId="0" applyFont="1" applyFill="1" applyAlignment="1">
      <alignment horizontal="left" vertical="center" wrapText="1"/>
    </xf>
    <xf numFmtId="0" fontId="27" fillId="11" borderId="12" xfId="0" applyFont="1" applyFill="1" applyBorder="1" applyAlignment="1">
      <alignment horizontal="left" vertical="center" wrapText="1"/>
    </xf>
    <xf numFmtId="0" fontId="42" fillId="17" borderId="12" xfId="0" applyFont="1" applyFill="1" applyBorder="1" applyAlignment="1">
      <alignment horizontal="center" vertical="center" wrapText="1"/>
    </xf>
    <xf numFmtId="9" fontId="16" fillId="20" borderId="12" xfId="0" applyNumberFormat="1" applyFont="1" applyFill="1" applyBorder="1" applyAlignment="1">
      <alignment horizontal="center" vertical="center" wrapText="1"/>
    </xf>
    <xf numFmtId="0" fontId="19" fillId="30" borderId="12" xfId="0" applyFont="1" applyFill="1" applyBorder="1" applyAlignment="1">
      <alignment vertical="center"/>
    </xf>
    <xf numFmtId="0" fontId="28" fillId="0" borderId="12" xfId="0" applyFont="1" applyBorder="1" applyAlignment="1">
      <alignment horizontal="center" vertical="center" wrapText="1"/>
    </xf>
    <xf numFmtId="0" fontId="28" fillId="8" borderId="12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28" fillId="30" borderId="12" xfId="0" applyFont="1" applyFill="1" applyBorder="1" applyAlignment="1">
      <alignment horizontal="center" vertical="center" wrapText="1"/>
    </xf>
    <xf numFmtId="0" fontId="30" fillId="30" borderId="12" xfId="0" applyFont="1" applyFill="1" applyBorder="1" applyAlignment="1">
      <alignment horizontal="center" vertical="center"/>
    </xf>
    <xf numFmtId="1" fontId="28" fillId="0" borderId="12" xfId="1" applyNumberFormat="1" applyFont="1" applyFill="1" applyBorder="1" applyAlignment="1">
      <alignment horizontal="center" vertical="center" wrapText="1"/>
    </xf>
    <xf numFmtId="9" fontId="0" fillId="20" borderId="12" xfId="2" applyFont="1" applyFill="1" applyBorder="1" applyAlignment="1">
      <alignment horizontal="center" vertical="center"/>
    </xf>
    <xf numFmtId="9" fontId="1" fillId="20" borderId="12" xfId="2" applyFont="1" applyFill="1" applyBorder="1" applyAlignment="1">
      <alignment horizontal="center" vertical="center" wrapText="1"/>
    </xf>
    <xf numFmtId="9" fontId="1" fillId="20" borderId="12" xfId="2" applyFont="1" applyFill="1" applyBorder="1" applyAlignment="1">
      <alignment horizontal="center" vertical="center"/>
    </xf>
    <xf numFmtId="0" fontId="43" fillId="20" borderId="12" xfId="0" applyFont="1" applyFill="1" applyBorder="1" applyAlignment="1">
      <alignment horizontal="center" vertical="center"/>
    </xf>
    <xf numFmtId="1" fontId="43" fillId="20" borderId="12" xfId="0" applyNumberFormat="1" applyFont="1" applyFill="1" applyBorder="1" applyAlignment="1">
      <alignment horizontal="center" vertical="center"/>
    </xf>
    <xf numFmtId="1" fontId="43" fillId="20" borderId="12" xfId="2" applyNumberFormat="1" applyFont="1" applyFill="1" applyBorder="1" applyAlignment="1">
      <alignment horizontal="center" vertical="center"/>
    </xf>
    <xf numFmtId="1" fontId="0" fillId="20" borderId="12" xfId="0" applyNumberForma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" fontId="8" fillId="8" borderId="14" xfId="0" quotePrefix="1" applyNumberFormat="1" applyFont="1" applyFill="1" applyBorder="1" applyAlignment="1">
      <alignment horizontal="center" vertical="center" wrapText="1"/>
    </xf>
    <xf numFmtId="9" fontId="16" fillId="20" borderId="12" xfId="0" applyNumberFormat="1" applyFont="1" applyFill="1" applyBorder="1" applyAlignment="1">
      <alignment horizontal="center" vertical="center"/>
    </xf>
    <xf numFmtId="9" fontId="16" fillId="20" borderId="12" xfId="2" applyFont="1" applyFill="1" applyBorder="1" applyAlignment="1">
      <alignment horizontal="center" vertical="center" wrapText="1"/>
    </xf>
    <xf numFmtId="164" fontId="16" fillId="20" borderId="12" xfId="2" applyNumberFormat="1" applyFont="1" applyFill="1" applyBorder="1" applyAlignment="1">
      <alignment horizontal="center" vertical="center" wrapText="1"/>
    </xf>
    <xf numFmtId="0" fontId="0" fillId="20" borderId="12" xfId="0" applyFill="1" applyBorder="1" applyAlignment="1">
      <alignment horizontal="center" vertical="center"/>
    </xf>
    <xf numFmtId="0" fontId="45" fillId="17" borderId="12" xfId="0" applyFont="1" applyFill="1" applyBorder="1" applyAlignment="1">
      <alignment horizontal="center" vertical="center" wrapText="1"/>
    </xf>
    <xf numFmtId="9" fontId="16" fillId="20" borderId="13" xfId="2" applyFont="1" applyFill="1" applyBorder="1" applyAlignment="1">
      <alignment horizontal="center" vertical="center" wrapText="1"/>
    </xf>
    <xf numFmtId="0" fontId="16" fillId="20" borderId="19" xfId="0" applyFont="1" applyFill="1" applyBorder="1" applyAlignment="1">
      <alignment horizontal="center" vertical="center" wrapText="1"/>
    </xf>
    <xf numFmtId="0" fontId="16" fillId="20" borderId="11" xfId="0" applyFont="1" applyFill="1" applyBorder="1" applyAlignment="1">
      <alignment horizontal="center" vertical="center" wrapText="1"/>
    </xf>
    <xf numFmtId="0" fontId="16" fillId="20" borderId="13" xfId="0" applyFont="1" applyFill="1" applyBorder="1" applyAlignment="1">
      <alignment horizontal="center" vertical="center" wrapText="1"/>
    </xf>
    <xf numFmtId="0" fontId="16" fillId="20" borderId="12" xfId="0" applyFont="1" applyFill="1" applyBorder="1" applyAlignment="1">
      <alignment horizontal="center" vertical="center"/>
    </xf>
    <xf numFmtId="0" fontId="16" fillId="20" borderId="14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2" fillId="14" borderId="19" xfId="0" applyFont="1" applyFill="1" applyBorder="1" applyAlignment="1">
      <alignment horizontal="center" vertical="center" wrapText="1"/>
    </xf>
    <xf numFmtId="0" fontId="15" fillId="20" borderId="12" xfId="0" applyFont="1" applyFill="1" applyBorder="1" applyAlignment="1">
      <alignment horizontal="center" vertical="center"/>
    </xf>
    <xf numFmtId="0" fontId="0" fillId="20" borderId="12" xfId="0" applyFill="1" applyBorder="1" applyAlignment="1">
      <alignment horizontal="center" vertical="center" wrapText="1"/>
    </xf>
    <xf numFmtId="1" fontId="16" fillId="20" borderId="12" xfId="2" applyNumberFormat="1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left" vertical="center"/>
    </xf>
    <xf numFmtId="0" fontId="18" fillId="11" borderId="12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8" fillId="8" borderId="12" xfId="2" applyFont="1" applyFill="1" applyBorder="1" applyAlignment="1">
      <alignment horizontal="center" vertical="center" wrapText="1"/>
    </xf>
    <xf numFmtId="0" fontId="27" fillId="19" borderId="13" xfId="0" applyFont="1" applyFill="1" applyBorder="1" applyAlignment="1">
      <alignment horizontal="left" vertical="center"/>
    </xf>
    <xf numFmtId="0" fontId="27" fillId="19" borderId="13" xfId="0" applyFont="1" applyFill="1" applyBorder="1" applyAlignment="1">
      <alignment horizontal="left" vertical="center" wrapText="1"/>
    </xf>
    <xf numFmtId="0" fontId="27" fillId="19" borderId="12" xfId="0" applyFont="1" applyFill="1" applyBorder="1" applyAlignment="1">
      <alignment horizontal="left" vertical="center" wrapText="1"/>
    </xf>
    <xf numFmtId="0" fontId="27" fillId="10" borderId="13" xfId="0" applyFont="1" applyFill="1" applyBorder="1" applyAlignment="1">
      <alignment horizontal="left" vertical="center" wrapText="1"/>
    </xf>
    <xf numFmtId="0" fontId="27" fillId="10" borderId="17" xfId="0" applyFont="1" applyFill="1" applyBorder="1" applyAlignment="1">
      <alignment horizontal="left" vertical="center" wrapText="1"/>
    </xf>
    <xf numFmtId="0" fontId="27" fillId="10" borderId="0" xfId="0" applyFont="1" applyFill="1" applyAlignment="1">
      <alignment horizontal="left" vertical="center" wrapText="1"/>
    </xf>
    <xf numFmtId="9" fontId="8" fillId="7" borderId="12" xfId="2" applyFont="1" applyFill="1" applyBorder="1" applyAlignment="1">
      <alignment horizontal="center" vertical="center"/>
    </xf>
    <xf numFmtId="9" fontId="25" fillId="0" borderId="12" xfId="2" applyFont="1" applyFill="1" applyBorder="1" applyAlignment="1">
      <alignment horizontal="center" vertical="center"/>
    </xf>
    <xf numFmtId="10" fontId="25" fillId="0" borderId="12" xfId="0" applyNumberFormat="1" applyFont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/>
    </xf>
    <xf numFmtId="164" fontId="25" fillId="0" borderId="12" xfId="2" applyNumberFormat="1" applyFont="1" applyBorder="1" applyAlignment="1">
      <alignment horizontal="center" vertical="center"/>
    </xf>
    <xf numFmtId="0" fontId="32" fillId="8" borderId="12" xfId="0" applyFont="1" applyFill="1" applyBorder="1" applyAlignment="1">
      <alignment horizontal="left" vertical="center" wrapText="1"/>
    </xf>
    <xf numFmtId="44" fontId="30" fillId="0" borderId="12" xfId="1" applyFont="1" applyBorder="1" applyAlignment="1">
      <alignment horizontal="center" vertical="center"/>
    </xf>
    <xf numFmtId="164" fontId="15" fillId="20" borderId="12" xfId="0" applyNumberFormat="1" applyFont="1" applyFill="1" applyBorder="1" applyAlignment="1">
      <alignment horizontal="center" vertical="center"/>
    </xf>
    <xf numFmtId="9" fontId="15" fillId="20" borderId="12" xfId="2" applyFont="1" applyFill="1" applyBorder="1" applyAlignment="1">
      <alignment horizontal="center" vertical="center"/>
    </xf>
    <xf numFmtId="9" fontId="16" fillId="20" borderId="12" xfId="2" applyFont="1" applyFill="1" applyBorder="1" applyAlignment="1">
      <alignment horizontal="center" vertical="center"/>
    </xf>
    <xf numFmtId="166" fontId="25" fillId="8" borderId="12" xfId="0" applyNumberFormat="1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vertical="center"/>
    </xf>
    <xf numFmtId="9" fontId="0" fillId="0" borderId="0" xfId="0" applyNumberFormat="1"/>
    <xf numFmtId="0" fontId="7" fillId="0" borderId="0" xfId="0" applyFont="1" applyAlignment="1">
      <alignment horizontal="center" vertical="center" wrapText="1"/>
    </xf>
    <xf numFmtId="17" fontId="18" fillId="0" borderId="0" xfId="0" applyNumberFormat="1" applyFont="1"/>
    <xf numFmtId="0" fontId="15" fillId="19" borderId="12" xfId="0" applyFont="1" applyFill="1" applyBorder="1" applyAlignment="1">
      <alignment horizontal="center" vertical="center"/>
    </xf>
    <xf numFmtId="9" fontId="30" fillId="0" borderId="14" xfId="2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3" fontId="30" fillId="0" borderId="19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center" vertical="center"/>
    </xf>
    <xf numFmtId="10" fontId="15" fillId="20" borderId="12" xfId="0" applyNumberFormat="1" applyFont="1" applyFill="1" applyBorder="1" applyAlignment="1">
      <alignment horizontal="center" vertical="center" wrapText="1"/>
    </xf>
    <xf numFmtId="10" fontId="15" fillId="20" borderId="12" xfId="0" applyNumberFormat="1" applyFont="1" applyFill="1" applyBorder="1" applyAlignment="1">
      <alignment horizontal="center" vertical="center"/>
    </xf>
    <xf numFmtId="164" fontId="16" fillId="20" borderId="12" xfId="0" applyNumberFormat="1" applyFont="1" applyFill="1" applyBorder="1" applyAlignment="1">
      <alignment horizontal="center" vertical="center" wrapText="1"/>
    </xf>
    <xf numFmtId="164" fontId="16" fillId="20" borderId="12" xfId="0" applyNumberFormat="1" applyFont="1" applyFill="1" applyBorder="1" applyAlignment="1">
      <alignment horizontal="center" vertical="center"/>
    </xf>
    <xf numFmtId="10" fontId="16" fillId="20" borderId="12" xfId="0" applyNumberFormat="1" applyFont="1" applyFill="1" applyBorder="1" applyAlignment="1">
      <alignment horizontal="center" vertical="center" wrapText="1"/>
    </xf>
    <xf numFmtId="10" fontId="44" fillId="20" borderId="12" xfId="2" applyNumberFormat="1" applyFont="1" applyFill="1" applyBorder="1" applyAlignment="1">
      <alignment horizontal="center" vertical="center" wrapText="1"/>
    </xf>
    <xf numFmtId="10" fontId="15" fillId="20" borderId="12" xfId="2" applyNumberFormat="1" applyFont="1" applyFill="1" applyBorder="1" applyAlignment="1">
      <alignment horizontal="center" vertical="center"/>
    </xf>
    <xf numFmtId="10" fontId="18" fillId="0" borderId="12" xfId="0" applyNumberFormat="1" applyFont="1" applyBorder="1" applyAlignment="1">
      <alignment horizontal="center" vertical="center" wrapText="1"/>
    </xf>
    <xf numFmtId="0" fontId="31" fillId="14" borderId="12" xfId="0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25" fillId="31" borderId="12" xfId="0" applyFont="1" applyFill="1" applyBorder="1" applyAlignment="1">
      <alignment horizontal="center" vertical="center"/>
    </xf>
    <xf numFmtId="0" fontId="25" fillId="13" borderId="12" xfId="0" applyFont="1" applyFill="1" applyBorder="1" applyAlignment="1">
      <alignment horizontal="center" vertical="center"/>
    </xf>
    <xf numFmtId="0" fontId="25" fillId="14" borderId="12" xfId="0" applyFont="1" applyFill="1" applyBorder="1" applyAlignment="1">
      <alignment horizontal="center" vertical="center"/>
    </xf>
    <xf numFmtId="9" fontId="25" fillId="13" borderId="12" xfId="0" applyNumberFormat="1" applyFont="1" applyFill="1" applyBorder="1" applyAlignment="1">
      <alignment horizontal="center" vertical="center"/>
    </xf>
    <xf numFmtId="0" fontId="18" fillId="13" borderId="12" xfId="0" applyFont="1" applyFill="1" applyBorder="1" applyAlignment="1">
      <alignment horizontal="center" vertical="center"/>
    </xf>
    <xf numFmtId="0" fontId="18" fillId="14" borderId="12" xfId="0" applyFont="1" applyFill="1" applyBorder="1" applyAlignment="1">
      <alignment horizontal="center" vertical="center"/>
    </xf>
    <xf numFmtId="10" fontId="18" fillId="31" borderId="12" xfId="0" applyNumberFormat="1" applyFont="1" applyFill="1" applyBorder="1" applyAlignment="1">
      <alignment horizontal="center" vertical="center"/>
    </xf>
    <xf numFmtId="0" fontId="18" fillId="31" borderId="12" xfId="0" applyFont="1" applyFill="1" applyBorder="1" applyAlignment="1">
      <alignment horizontal="center" vertical="center" wrapText="1"/>
    </xf>
    <xf numFmtId="9" fontId="18" fillId="32" borderId="12" xfId="0" applyNumberFormat="1" applyFont="1" applyFill="1" applyBorder="1" applyAlignment="1">
      <alignment horizontal="center" vertical="center"/>
    </xf>
    <xf numFmtId="9" fontId="18" fillId="33" borderId="12" xfId="0" applyNumberFormat="1" applyFont="1" applyFill="1" applyBorder="1" applyAlignment="1">
      <alignment horizontal="center" vertical="center"/>
    </xf>
    <xf numFmtId="9" fontId="25" fillId="31" borderId="12" xfId="0" applyNumberFormat="1" applyFont="1" applyFill="1" applyBorder="1" applyAlignment="1">
      <alignment horizontal="center" vertical="center"/>
    </xf>
    <xf numFmtId="164" fontId="25" fillId="31" borderId="12" xfId="0" applyNumberFormat="1" applyFont="1" applyFill="1" applyBorder="1" applyAlignment="1">
      <alignment horizontal="center" vertical="center"/>
    </xf>
    <xf numFmtId="164" fontId="18" fillId="31" borderId="12" xfId="0" applyNumberFormat="1" applyFont="1" applyFill="1" applyBorder="1" applyAlignment="1">
      <alignment horizontal="center" vertical="center"/>
    </xf>
    <xf numFmtId="164" fontId="18" fillId="14" borderId="12" xfId="0" applyNumberFormat="1" applyFont="1" applyFill="1" applyBorder="1" applyAlignment="1">
      <alignment horizontal="center" vertical="center"/>
    </xf>
    <xf numFmtId="0" fontId="18" fillId="31" borderId="12" xfId="0" applyFont="1" applyFill="1" applyBorder="1" applyAlignment="1">
      <alignment horizontal="center" vertical="center"/>
    </xf>
    <xf numFmtId="9" fontId="18" fillId="14" borderId="12" xfId="2" applyFont="1" applyFill="1" applyBorder="1" applyAlignment="1">
      <alignment horizontal="center" vertical="center"/>
    </xf>
    <xf numFmtId="9" fontId="18" fillId="13" borderId="12" xfId="2" applyFont="1" applyFill="1" applyBorder="1" applyAlignment="1">
      <alignment horizontal="center" vertical="center"/>
    </xf>
    <xf numFmtId="0" fontId="25" fillId="13" borderId="12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44" fontId="28" fillId="0" borderId="13" xfId="1" applyFont="1" applyFill="1" applyBorder="1" applyAlignment="1">
      <alignment horizontal="center" vertical="center" wrapText="1"/>
    </xf>
    <xf numFmtId="44" fontId="28" fillId="0" borderId="19" xfId="1" applyFont="1" applyFill="1" applyBorder="1" applyAlignment="1">
      <alignment horizontal="center" vertical="center" wrapText="1"/>
    </xf>
    <xf numFmtId="44" fontId="28" fillId="0" borderId="11" xfId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/>
    </xf>
    <xf numFmtId="166" fontId="30" fillId="0" borderId="19" xfId="0" applyNumberFormat="1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3" fontId="30" fillId="0" borderId="13" xfId="0" applyNumberFormat="1" applyFont="1" applyBorder="1" applyAlignment="1">
      <alignment horizontal="center" vertical="center"/>
    </xf>
    <xf numFmtId="3" fontId="30" fillId="0" borderId="19" xfId="0" applyNumberFormat="1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8" fillId="8" borderId="13" xfId="0" applyFont="1" applyFill="1" applyBorder="1" applyAlignment="1">
      <alignment horizontal="center" vertical="center" wrapText="1"/>
    </xf>
    <xf numFmtId="0" fontId="28" fillId="8" borderId="19" xfId="0" applyFont="1" applyFill="1" applyBorder="1" applyAlignment="1">
      <alignment horizontal="center" vertical="center" wrapText="1"/>
    </xf>
    <xf numFmtId="0" fontId="28" fillId="8" borderId="11" xfId="0" applyFont="1" applyFill="1" applyBorder="1" applyAlignment="1">
      <alignment horizontal="center" vertical="center" wrapText="1"/>
    </xf>
    <xf numFmtId="0" fontId="43" fillId="20" borderId="13" xfId="0" applyFont="1" applyFill="1" applyBorder="1" applyAlignment="1">
      <alignment horizontal="center" vertical="center"/>
    </xf>
    <xf numFmtId="0" fontId="43" fillId="20" borderId="19" xfId="0" applyFont="1" applyFill="1" applyBorder="1" applyAlignment="1">
      <alignment horizontal="center" vertical="center"/>
    </xf>
    <xf numFmtId="0" fontId="43" fillId="20" borderId="11" xfId="0" applyFont="1" applyFill="1" applyBorder="1" applyAlignment="1">
      <alignment horizontal="center" vertical="center"/>
    </xf>
    <xf numFmtId="0" fontId="42" fillId="17" borderId="14" xfId="0" applyFont="1" applyFill="1" applyBorder="1" applyAlignment="1">
      <alignment horizontal="center" vertical="center" wrapText="1"/>
    </xf>
    <xf numFmtId="0" fontId="42" fillId="17" borderId="9" xfId="0" applyFont="1" applyFill="1" applyBorder="1" applyAlignment="1">
      <alignment horizontal="center" vertical="center" wrapText="1"/>
    </xf>
    <xf numFmtId="0" fontId="0" fillId="17" borderId="12" xfId="0" applyFill="1" applyBorder="1" applyAlignment="1">
      <alignment horizontal="center" vertical="center" wrapText="1"/>
    </xf>
    <xf numFmtId="0" fontId="11" fillId="15" borderId="12" xfId="0" applyFont="1" applyFill="1" applyBorder="1" applyAlignment="1">
      <alignment horizontal="center" vertical="center"/>
    </xf>
    <xf numFmtId="0" fontId="13" fillId="13" borderId="15" xfId="0" applyFont="1" applyFill="1" applyBorder="1" applyAlignment="1">
      <alignment horizontal="center" vertical="center"/>
    </xf>
    <xf numFmtId="0" fontId="13" fillId="13" borderId="21" xfId="0" applyFont="1" applyFill="1" applyBorder="1" applyAlignment="1">
      <alignment horizontal="center" vertical="center"/>
    </xf>
    <xf numFmtId="0" fontId="13" fillId="13" borderId="22" xfId="0" applyFont="1" applyFill="1" applyBorder="1" applyAlignment="1">
      <alignment horizontal="center" vertical="center"/>
    </xf>
    <xf numFmtId="0" fontId="13" fillId="13" borderId="10" xfId="0" applyFont="1" applyFill="1" applyBorder="1" applyAlignment="1">
      <alignment horizontal="center" vertical="center"/>
    </xf>
    <xf numFmtId="0" fontId="13" fillId="13" borderId="18" xfId="0" applyFont="1" applyFill="1" applyBorder="1" applyAlignment="1">
      <alignment horizontal="center" vertical="center"/>
    </xf>
    <xf numFmtId="0" fontId="13" fillId="13" borderId="23" xfId="0" applyFont="1" applyFill="1" applyBorder="1" applyAlignment="1">
      <alignment horizontal="center" vertical="center"/>
    </xf>
    <xf numFmtId="0" fontId="42" fillId="18" borderId="13" xfId="0" applyFont="1" applyFill="1" applyBorder="1" applyAlignment="1">
      <alignment horizontal="center" vertical="center" wrapText="1"/>
    </xf>
    <xf numFmtId="0" fontId="42" fillId="18" borderId="11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>
      <alignment horizontal="center" vertical="center"/>
    </xf>
    <xf numFmtId="0" fontId="15" fillId="19" borderId="12" xfId="0" applyFont="1" applyFill="1" applyBorder="1" applyAlignment="1">
      <alignment horizontal="center" vertical="center" wrapText="1"/>
    </xf>
    <xf numFmtId="0" fontId="12" fillId="16" borderId="12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/>
    </xf>
    <xf numFmtId="0" fontId="13" fillId="13" borderId="12" xfId="0" applyFont="1" applyFill="1" applyBorder="1" applyAlignment="1">
      <alignment horizontal="center" vertical="center" wrapText="1"/>
    </xf>
    <xf numFmtId="0" fontId="0" fillId="16" borderId="12" xfId="0" applyFill="1" applyBorder="1" applyAlignment="1">
      <alignment horizontal="center" vertical="center" wrapText="1"/>
    </xf>
    <xf numFmtId="0" fontId="15" fillId="19" borderId="14" xfId="0" applyFont="1" applyFill="1" applyBorder="1" applyAlignment="1">
      <alignment horizontal="center" vertical="center" wrapText="1"/>
    </xf>
    <xf numFmtId="0" fontId="15" fillId="19" borderId="16" xfId="0" applyFont="1" applyFill="1" applyBorder="1" applyAlignment="1">
      <alignment horizontal="center" vertical="center" wrapText="1"/>
    </xf>
    <xf numFmtId="0" fontId="15" fillId="19" borderId="9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 vertical="center" wrapText="1"/>
    </xf>
    <xf numFmtId="0" fontId="0" fillId="16" borderId="16" xfId="0" applyFill="1" applyBorder="1" applyAlignment="1">
      <alignment horizontal="center" vertical="center" wrapText="1"/>
    </xf>
    <xf numFmtId="0" fontId="0" fillId="16" borderId="9" xfId="0" applyFill="1" applyBorder="1" applyAlignment="1">
      <alignment horizontal="center" vertical="center" wrapText="1"/>
    </xf>
    <xf numFmtId="0" fontId="12" fillId="14" borderId="15" xfId="0" applyFont="1" applyFill="1" applyBorder="1" applyAlignment="1">
      <alignment horizontal="center" vertical="center" wrapText="1"/>
    </xf>
    <xf numFmtId="0" fontId="12" fillId="14" borderId="10" xfId="0" applyFont="1" applyFill="1" applyBorder="1" applyAlignment="1">
      <alignment horizontal="center" vertical="center" wrapText="1"/>
    </xf>
    <xf numFmtId="0" fontId="13" fillId="13" borderId="0" xfId="0" applyFont="1" applyFill="1" applyAlignment="1">
      <alignment horizontal="center" vertical="center"/>
    </xf>
    <xf numFmtId="0" fontId="13" fillId="13" borderId="24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166" fontId="8" fillId="6" borderId="13" xfId="0" applyNumberFormat="1" applyFont="1" applyFill="1" applyBorder="1" applyAlignment="1">
      <alignment horizontal="center" vertical="center" wrapText="1"/>
    </xf>
    <xf numFmtId="166" fontId="8" fillId="6" borderId="19" xfId="0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2" xfId="2" applyNumberFormat="1" applyFont="1" applyFill="1" applyBorder="1" applyAlignment="1">
      <alignment horizontal="center" vertical="center" wrapText="1"/>
    </xf>
    <xf numFmtId="1" fontId="8" fillId="0" borderId="12" xfId="2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4" fontId="8" fillId="6" borderId="12" xfId="1" applyFont="1" applyFill="1" applyBorder="1" applyAlignment="1">
      <alignment horizontal="center" vertical="center" wrapText="1"/>
    </xf>
    <xf numFmtId="166" fontId="8" fillId="6" borderId="1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textRotation="90"/>
    </xf>
    <xf numFmtId="1" fontId="8" fillId="5" borderId="12" xfId="0" applyNumberFormat="1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left" vertical="center" wrapText="1"/>
    </xf>
    <xf numFmtId="10" fontId="8" fillId="6" borderId="12" xfId="2" applyNumberFormat="1" applyFont="1" applyFill="1" applyBorder="1" applyAlignment="1">
      <alignment horizontal="center" vertical="center" wrapText="1"/>
    </xf>
    <xf numFmtId="164" fontId="8" fillId="6" borderId="12" xfId="2" applyNumberFormat="1" applyFont="1" applyFill="1" applyBorder="1" applyAlignment="1">
      <alignment horizontal="center" vertical="center" wrapText="1"/>
    </xf>
    <xf numFmtId="14" fontId="8" fillId="8" borderId="12" xfId="0" applyNumberFormat="1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164" fontId="8" fillId="5" borderId="12" xfId="2" applyNumberFormat="1" applyFont="1" applyFill="1" applyBorder="1" applyAlignment="1">
      <alignment horizontal="center" vertical="center" wrapText="1"/>
    </xf>
    <xf numFmtId="1" fontId="8" fillId="5" borderId="12" xfId="2" applyNumberFormat="1" applyFont="1" applyFill="1" applyBorder="1" applyAlignment="1">
      <alignment horizontal="center" vertical="center" wrapText="1"/>
    </xf>
    <xf numFmtId="10" fontId="8" fillId="5" borderId="12" xfId="2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8" fillId="5" borderId="12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left" vertical="center" wrapText="1"/>
    </xf>
    <xf numFmtId="9" fontId="8" fillId="5" borderId="12" xfId="2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2" fontId="8" fillId="0" borderId="12" xfId="2" applyNumberFormat="1" applyFont="1" applyFill="1" applyBorder="1" applyAlignment="1">
      <alignment horizontal="center" vertical="center" wrapText="1"/>
    </xf>
    <xf numFmtId="0" fontId="8" fillId="5" borderId="12" xfId="2" applyNumberFormat="1" applyFont="1" applyFill="1" applyBorder="1" applyAlignment="1">
      <alignment horizontal="center" vertical="center" wrapText="1"/>
    </xf>
    <xf numFmtId="9" fontId="8" fillId="5" borderId="12" xfId="0" applyNumberFormat="1" applyFont="1" applyFill="1" applyBorder="1" applyAlignment="1">
      <alignment horizontal="center" vertical="center" wrapText="1"/>
    </xf>
    <xf numFmtId="1" fontId="8" fillId="6" borderId="13" xfId="2" applyNumberFormat="1" applyFont="1" applyFill="1" applyBorder="1" applyAlignment="1">
      <alignment horizontal="center" vertical="center" wrapText="1"/>
    </xf>
    <xf numFmtId="1" fontId="8" fillId="6" borderId="19" xfId="2" applyNumberFormat="1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 wrapText="1"/>
    </xf>
    <xf numFmtId="1" fontId="8" fillId="5" borderId="13" xfId="0" applyNumberFormat="1" applyFont="1" applyFill="1" applyBorder="1" applyAlignment="1">
      <alignment horizontal="center" vertical="center" wrapText="1"/>
    </xf>
    <xf numFmtId="1" fontId="8" fillId="5" borderId="19" xfId="0" applyNumberFormat="1" applyFont="1" applyFill="1" applyBorder="1" applyAlignment="1">
      <alignment horizontal="center" vertical="center" wrapText="1"/>
    </xf>
    <xf numFmtId="9" fontId="8" fillId="6" borderId="12" xfId="2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left" vertical="center" wrapText="1"/>
    </xf>
    <xf numFmtId="1" fontId="8" fillId="6" borderId="12" xfId="0" applyNumberFormat="1" applyFont="1" applyFill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6" borderId="12" xfId="2" applyNumberFormat="1" applyFont="1" applyFill="1" applyBorder="1" applyAlignment="1">
      <alignment horizontal="center" vertical="center" wrapText="1"/>
    </xf>
    <xf numFmtId="10" fontId="8" fillId="6" borderId="14" xfId="2" applyNumberFormat="1" applyFont="1" applyFill="1" applyBorder="1" applyAlignment="1">
      <alignment horizontal="center" vertical="center" wrapText="1"/>
    </xf>
    <xf numFmtId="10" fontId="8" fillId="6" borderId="16" xfId="2" applyNumberFormat="1" applyFont="1" applyFill="1" applyBorder="1" applyAlignment="1">
      <alignment horizontal="center" vertical="center" wrapText="1"/>
    </xf>
    <xf numFmtId="10" fontId="8" fillId="6" borderId="9" xfId="2" applyNumberFormat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10" fontId="8" fillId="5" borderId="14" xfId="2" applyNumberFormat="1" applyFont="1" applyFill="1" applyBorder="1" applyAlignment="1">
      <alignment horizontal="center" vertical="center" wrapText="1"/>
    </xf>
    <xf numFmtId="10" fontId="8" fillId="5" borderId="16" xfId="2" applyNumberFormat="1" applyFont="1" applyFill="1" applyBorder="1" applyAlignment="1">
      <alignment horizontal="center" vertical="center" wrapText="1"/>
    </xf>
    <xf numFmtId="10" fontId="8" fillId="5" borderId="9" xfId="2" applyNumberFormat="1" applyFont="1" applyFill="1" applyBorder="1" applyAlignment="1">
      <alignment horizontal="center" vertical="center" wrapText="1"/>
    </xf>
    <xf numFmtId="165" fontId="8" fillId="6" borderId="12" xfId="3" applyNumberFormat="1" applyFont="1" applyFill="1" applyBorder="1" applyAlignment="1">
      <alignment horizontal="center" vertical="center" wrapText="1"/>
    </xf>
    <xf numFmtId="10" fontId="8" fillId="6" borderId="12" xfId="0" applyNumberFormat="1" applyFont="1" applyFill="1" applyBorder="1" applyAlignment="1">
      <alignment horizontal="center" vertical="center" wrapText="1"/>
    </xf>
    <xf numFmtId="164" fontId="8" fillId="6" borderId="12" xfId="0" applyNumberFormat="1" applyFont="1" applyFill="1" applyBorder="1" applyAlignment="1">
      <alignment horizontal="center" vertical="center" wrapText="1"/>
    </xf>
    <xf numFmtId="10" fontId="8" fillId="5" borderId="12" xfId="0" applyNumberFormat="1" applyFont="1" applyFill="1" applyBorder="1" applyAlignment="1">
      <alignment horizontal="center" vertical="center" wrapText="1"/>
    </xf>
    <xf numFmtId="164" fontId="8" fillId="5" borderId="12" xfId="0" applyNumberFormat="1" applyFont="1" applyFill="1" applyBorder="1" applyAlignment="1">
      <alignment horizontal="center" vertical="center" wrapText="1"/>
    </xf>
    <xf numFmtId="13" fontId="8" fillId="6" borderId="12" xfId="0" applyNumberFormat="1" applyFont="1" applyFill="1" applyBorder="1" applyAlignment="1">
      <alignment horizontal="center" vertical="center" wrapText="1"/>
    </xf>
    <xf numFmtId="10" fontId="8" fillId="6" borderId="14" xfId="0" applyNumberFormat="1" applyFont="1" applyFill="1" applyBorder="1" applyAlignment="1">
      <alignment horizontal="center" vertical="center" wrapText="1"/>
    </xf>
    <xf numFmtId="10" fontId="8" fillId="6" borderId="16" xfId="0" applyNumberFormat="1" applyFont="1" applyFill="1" applyBorder="1" applyAlignment="1">
      <alignment horizontal="center" vertical="center" wrapText="1"/>
    </xf>
    <xf numFmtId="10" fontId="8" fillId="6" borderId="9" xfId="0" applyNumberFormat="1" applyFont="1" applyFill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4" fontId="8" fillId="0" borderId="1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8" fillId="7" borderId="12" xfId="2" applyNumberFormat="1" applyFont="1" applyFill="1" applyBorder="1" applyAlignment="1">
      <alignment horizontal="center" vertical="center" wrapText="1"/>
    </xf>
    <xf numFmtId="1" fontId="8" fillId="7" borderId="12" xfId="2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166" fontId="39" fillId="7" borderId="13" xfId="1" applyNumberFormat="1" applyFont="1" applyFill="1" applyBorder="1" applyAlignment="1">
      <alignment horizontal="center" vertical="center" wrapText="1" readingOrder="1"/>
    </xf>
    <xf numFmtId="166" fontId="39" fillId="7" borderId="19" xfId="1" applyNumberFormat="1" applyFont="1" applyFill="1" applyBorder="1" applyAlignment="1">
      <alignment horizontal="center" vertical="center" wrapText="1" readingOrder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10" fontId="8" fillId="5" borderId="14" xfId="0" applyNumberFormat="1" applyFont="1" applyFill="1" applyBorder="1" applyAlignment="1">
      <alignment horizontal="center" vertical="center" wrapText="1"/>
    </xf>
    <xf numFmtId="10" fontId="8" fillId="5" borderId="16" xfId="0" applyNumberFormat="1" applyFont="1" applyFill="1" applyBorder="1" applyAlignment="1">
      <alignment horizontal="center" vertical="center" wrapText="1"/>
    </xf>
    <xf numFmtId="10" fontId="8" fillId="5" borderId="9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9" fontId="8" fillId="7" borderId="12" xfId="2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26" fillId="29" borderId="12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2" fillId="23" borderId="12" xfId="0" applyFont="1" applyFill="1" applyBorder="1" applyAlignment="1">
      <alignment horizontal="center" vertical="center" wrapText="1"/>
    </xf>
    <xf numFmtId="0" fontId="3" fillId="23" borderId="12" xfId="0" applyFont="1" applyFill="1" applyBorder="1" applyAlignment="1">
      <alignment horizontal="center" vertical="center" wrapText="1"/>
    </xf>
    <xf numFmtId="0" fontId="31" fillId="29" borderId="12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 wrapText="1"/>
    </xf>
    <xf numFmtId="0" fontId="24" fillId="26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4" fillId="29" borderId="12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17" fillId="21" borderId="0" xfId="0" applyFont="1" applyFill="1" applyAlignment="1">
      <alignment horizontal="center"/>
    </xf>
    <xf numFmtId="0" fontId="19" fillId="8" borderId="0" xfId="0" applyFont="1" applyFill="1" applyAlignment="1">
      <alignment horizontal="center"/>
    </xf>
    <xf numFmtId="0" fontId="18" fillId="8" borderId="0" xfId="0" applyFont="1" applyFill="1" applyAlignment="1">
      <alignment horizontal="center"/>
    </xf>
    <xf numFmtId="0" fontId="21" fillId="23" borderId="12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3"/>
  <sheetViews>
    <sheetView topLeftCell="B1" zoomScale="82" zoomScaleNormal="82" workbookViewId="0">
      <pane ySplit="3" topLeftCell="A36" activePane="bottomLeft" state="frozen"/>
      <selection activeCell="B1" sqref="B1"/>
      <selection pane="bottomLeft" activeCell="B1" sqref="B1"/>
    </sheetView>
  </sheetViews>
  <sheetFormatPr baseColWidth="10" defaultRowHeight="14.25" x14ac:dyDescent="0.2"/>
  <cols>
    <col min="1" max="1" width="0" style="56" hidden="1" customWidth="1"/>
    <col min="2" max="2" width="136.85546875" style="56" customWidth="1"/>
    <col min="3" max="3" width="16.5703125" style="127" customWidth="1"/>
    <col min="4" max="4" width="17.85546875" style="127" customWidth="1"/>
    <col min="5" max="5" width="15.5703125" style="127" bestFit="1" customWidth="1"/>
    <col min="6" max="6" width="17.140625" style="127" customWidth="1"/>
    <col min="7" max="7" width="16.28515625" style="127" customWidth="1"/>
    <col min="8" max="8" width="17" style="127" customWidth="1"/>
    <col min="9" max="9" width="17.42578125" style="127" customWidth="1"/>
    <col min="10" max="11" width="17.7109375" style="127" customWidth="1"/>
    <col min="12" max="12" width="26.42578125" style="127" customWidth="1"/>
    <col min="13" max="13" width="19.28515625" style="56" customWidth="1"/>
    <col min="14" max="14" width="16.5703125" style="56" bestFit="1" customWidth="1"/>
    <col min="15" max="16384" width="11.42578125" style="56"/>
  </cols>
  <sheetData>
    <row r="1" spans="2:18" ht="30" x14ac:dyDescent="0.2">
      <c r="B1" s="126" t="s">
        <v>999</v>
      </c>
    </row>
    <row r="3" spans="2:18" ht="15.75" x14ac:dyDescent="0.2">
      <c r="C3" s="124" t="s">
        <v>1011</v>
      </c>
      <c r="D3" s="124" t="s">
        <v>1012</v>
      </c>
      <c r="E3" s="124" t="s">
        <v>188</v>
      </c>
      <c r="F3" s="124" t="s">
        <v>1013</v>
      </c>
      <c r="G3" s="124" t="s">
        <v>1017</v>
      </c>
      <c r="H3" s="124" t="s">
        <v>1014</v>
      </c>
      <c r="I3" s="124" t="s">
        <v>1015</v>
      </c>
      <c r="J3" s="124" t="s">
        <v>1016</v>
      </c>
      <c r="K3" s="124" t="s">
        <v>1018</v>
      </c>
      <c r="L3" s="128" t="s">
        <v>967</v>
      </c>
      <c r="M3" s="190"/>
      <c r="N3" s="127"/>
    </row>
    <row r="4" spans="2:18" ht="30" customHeight="1" x14ac:dyDescent="0.2">
      <c r="B4" s="135" t="s">
        <v>956</v>
      </c>
      <c r="C4" s="119"/>
      <c r="D4" s="119"/>
      <c r="E4" s="119"/>
      <c r="F4" s="119"/>
      <c r="G4" s="119"/>
      <c r="H4" s="119"/>
      <c r="I4" s="119"/>
      <c r="J4" s="119"/>
      <c r="K4" s="119"/>
      <c r="L4" s="129"/>
      <c r="M4" s="190"/>
    </row>
    <row r="5" spans="2:18" ht="18" customHeight="1" x14ac:dyDescent="0.2">
      <c r="B5" s="174" t="s">
        <v>954</v>
      </c>
      <c r="C5" s="136">
        <v>497</v>
      </c>
      <c r="D5" s="136">
        <v>264</v>
      </c>
      <c r="E5" s="136">
        <v>295</v>
      </c>
      <c r="F5" s="136">
        <v>549</v>
      </c>
      <c r="G5" s="136">
        <v>154</v>
      </c>
      <c r="H5" s="136">
        <v>501</v>
      </c>
      <c r="I5" s="136">
        <v>117</v>
      </c>
      <c r="J5" s="136">
        <v>195</v>
      </c>
      <c r="K5" s="136">
        <v>3</v>
      </c>
      <c r="L5" s="138">
        <f t="shared" ref="L5:L28" si="0">+SUM(C5:J5)</f>
        <v>2572</v>
      </c>
      <c r="M5" s="127"/>
      <c r="N5" s="191"/>
      <c r="O5" s="37"/>
      <c r="R5" s="120"/>
    </row>
    <row r="6" spans="2:18" ht="18" customHeight="1" x14ac:dyDescent="0.2">
      <c r="B6" s="174" t="s">
        <v>440</v>
      </c>
      <c r="C6" s="136">
        <v>480</v>
      </c>
      <c r="D6" s="136">
        <v>260</v>
      </c>
      <c r="E6" s="136">
        <v>280</v>
      </c>
      <c r="F6" s="136">
        <v>584</v>
      </c>
      <c r="G6" s="136">
        <v>154</v>
      </c>
      <c r="H6" s="136">
        <v>486</v>
      </c>
      <c r="I6" s="136">
        <v>109</v>
      </c>
      <c r="J6" s="136">
        <v>185</v>
      </c>
      <c r="K6" s="136">
        <v>6</v>
      </c>
      <c r="L6" s="138">
        <f t="shared" si="0"/>
        <v>2538</v>
      </c>
      <c r="M6" s="127"/>
      <c r="N6" s="191"/>
      <c r="O6" s="37"/>
    </row>
    <row r="7" spans="2:18" ht="18" customHeight="1" x14ac:dyDescent="0.2">
      <c r="B7" s="174" t="s">
        <v>446</v>
      </c>
      <c r="C7" s="136">
        <v>1169</v>
      </c>
      <c r="D7" s="136">
        <v>1081</v>
      </c>
      <c r="E7" s="136">
        <v>801</v>
      </c>
      <c r="F7" s="136">
        <v>1567</v>
      </c>
      <c r="G7" s="136">
        <v>298</v>
      </c>
      <c r="H7" s="136">
        <v>480</v>
      </c>
      <c r="I7" s="136">
        <v>188</v>
      </c>
      <c r="J7" s="136">
        <v>207</v>
      </c>
      <c r="K7" s="136">
        <v>0</v>
      </c>
      <c r="L7" s="138">
        <f t="shared" si="0"/>
        <v>5791</v>
      </c>
      <c r="M7" s="127"/>
      <c r="N7" s="191"/>
    </row>
    <row r="8" spans="2:18" ht="18" customHeight="1" x14ac:dyDescent="0.2">
      <c r="B8" s="174" t="s">
        <v>445</v>
      </c>
      <c r="C8" s="136">
        <v>46</v>
      </c>
      <c r="D8" s="136">
        <v>44</v>
      </c>
      <c r="E8" s="136">
        <v>8</v>
      </c>
      <c r="F8" s="136">
        <v>78</v>
      </c>
      <c r="G8" s="136">
        <v>15</v>
      </c>
      <c r="H8" s="136">
        <v>51</v>
      </c>
      <c r="I8" s="136">
        <v>10</v>
      </c>
      <c r="J8" s="136">
        <v>21</v>
      </c>
      <c r="K8" s="136">
        <v>0</v>
      </c>
      <c r="L8" s="138">
        <f t="shared" si="0"/>
        <v>273</v>
      </c>
      <c r="M8" s="127"/>
    </row>
    <row r="9" spans="2:18" ht="18" customHeight="1" x14ac:dyDescent="0.2">
      <c r="B9" s="174" t="s">
        <v>968</v>
      </c>
      <c r="C9" s="136">
        <v>56</v>
      </c>
      <c r="D9" s="136">
        <v>47</v>
      </c>
      <c r="E9" s="136">
        <v>13</v>
      </c>
      <c r="F9" s="136">
        <v>80</v>
      </c>
      <c r="G9" s="136">
        <v>16</v>
      </c>
      <c r="H9" s="136">
        <v>54</v>
      </c>
      <c r="I9" s="136">
        <v>15</v>
      </c>
      <c r="J9" s="136">
        <v>34</v>
      </c>
      <c r="K9" s="136">
        <v>0</v>
      </c>
      <c r="L9" s="138">
        <f t="shared" si="0"/>
        <v>315</v>
      </c>
      <c r="M9" s="127"/>
    </row>
    <row r="10" spans="2:18" ht="18" customHeight="1" x14ac:dyDescent="0.2">
      <c r="B10" s="174" t="s">
        <v>959</v>
      </c>
      <c r="C10" s="136">
        <v>143</v>
      </c>
      <c r="D10" s="136">
        <v>77</v>
      </c>
      <c r="E10" s="136">
        <v>63</v>
      </c>
      <c r="F10" s="136">
        <v>157</v>
      </c>
      <c r="G10" s="136">
        <v>37</v>
      </c>
      <c r="H10" s="136">
        <v>109</v>
      </c>
      <c r="I10" s="136">
        <v>31</v>
      </c>
      <c r="J10" s="136">
        <v>72</v>
      </c>
      <c r="K10" s="136">
        <v>0</v>
      </c>
      <c r="L10" s="138">
        <f t="shared" si="0"/>
        <v>689</v>
      </c>
      <c r="M10" s="127"/>
    </row>
    <row r="11" spans="2:18" ht="18" customHeight="1" x14ac:dyDescent="0.2">
      <c r="B11" s="174" t="s">
        <v>203</v>
      </c>
      <c r="C11" s="136">
        <v>227</v>
      </c>
      <c r="D11" s="137">
        <v>275</v>
      </c>
      <c r="E11" s="137">
        <v>155</v>
      </c>
      <c r="F11" s="137">
        <v>231</v>
      </c>
      <c r="G11" s="137">
        <v>186</v>
      </c>
      <c r="H11" s="137">
        <v>302</v>
      </c>
      <c r="I11" s="137">
        <v>56</v>
      </c>
      <c r="J11" s="137">
        <v>136</v>
      </c>
      <c r="K11" s="137">
        <v>0</v>
      </c>
      <c r="L11" s="138">
        <f t="shared" si="0"/>
        <v>1568</v>
      </c>
      <c r="M11" s="127"/>
    </row>
    <row r="12" spans="2:18" ht="18" customHeight="1" x14ac:dyDescent="0.2">
      <c r="B12" s="174" t="s">
        <v>204</v>
      </c>
      <c r="C12" s="136">
        <v>326</v>
      </c>
      <c r="D12" s="136">
        <v>286</v>
      </c>
      <c r="E12" s="136">
        <v>197</v>
      </c>
      <c r="F12" s="136">
        <v>306</v>
      </c>
      <c r="G12" s="136">
        <v>95</v>
      </c>
      <c r="H12" s="136">
        <v>281</v>
      </c>
      <c r="I12" s="136">
        <v>71</v>
      </c>
      <c r="J12" s="136">
        <v>119</v>
      </c>
      <c r="K12" s="136">
        <v>0</v>
      </c>
      <c r="L12" s="138">
        <f t="shared" si="0"/>
        <v>1681</v>
      </c>
      <c r="M12" s="127"/>
    </row>
    <row r="13" spans="2:18" ht="18" customHeight="1" x14ac:dyDescent="0.2">
      <c r="B13" s="174" t="s">
        <v>205</v>
      </c>
      <c r="C13" s="136">
        <v>220</v>
      </c>
      <c r="D13" s="137">
        <v>89</v>
      </c>
      <c r="E13" s="137">
        <v>118</v>
      </c>
      <c r="F13" s="137">
        <v>232</v>
      </c>
      <c r="G13" s="137">
        <v>81</v>
      </c>
      <c r="H13" s="137">
        <v>249</v>
      </c>
      <c r="I13" s="137">
        <v>53</v>
      </c>
      <c r="J13" s="137">
        <v>62</v>
      </c>
      <c r="K13" s="137">
        <v>0</v>
      </c>
      <c r="L13" s="138">
        <f t="shared" si="0"/>
        <v>1104</v>
      </c>
      <c r="M13" s="127"/>
    </row>
    <row r="14" spans="2:18" ht="18" customHeight="1" x14ac:dyDescent="0.2">
      <c r="B14" s="174" t="s">
        <v>234</v>
      </c>
      <c r="C14" s="136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3</v>
      </c>
      <c r="K14" s="137">
        <v>0</v>
      </c>
      <c r="L14" s="138">
        <f t="shared" si="0"/>
        <v>3</v>
      </c>
      <c r="M14" s="127"/>
    </row>
    <row r="15" spans="2:18" ht="18" customHeight="1" x14ac:dyDescent="0.2">
      <c r="B15" s="174" t="s">
        <v>207</v>
      </c>
      <c r="C15" s="136">
        <v>9</v>
      </c>
      <c r="D15" s="137">
        <v>4</v>
      </c>
      <c r="E15" s="137">
        <v>1</v>
      </c>
      <c r="F15" s="137">
        <v>5</v>
      </c>
      <c r="G15" s="137">
        <v>16</v>
      </c>
      <c r="H15" s="137">
        <v>17</v>
      </c>
      <c r="I15" s="137">
        <v>9</v>
      </c>
      <c r="J15" s="137">
        <v>7</v>
      </c>
      <c r="K15" s="137">
        <v>0</v>
      </c>
      <c r="L15" s="138">
        <f t="shared" si="0"/>
        <v>68</v>
      </c>
      <c r="M15" s="127"/>
    </row>
    <row r="16" spans="2:18" ht="18" customHeight="1" x14ac:dyDescent="0.2">
      <c r="B16" s="174" t="s">
        <v>209</v>
      </c>
      <c r="C16" s="136">
        <v>11</v>
      </c>
      <c r="D16" s="136">
        <v>9</v>
      </c>
      <c r="E16" s="136">
        <v>16</v>
      </c>
      <c r="F16" s="136">
        <v>62</v>
      </c>
      <c r="G16" s="136">
        <v>35</v>
      </c>
      <c r="H16" s="136">
        <v>50</v>
      </c>
      <c r="I16" s="136">
        <v>10</v>
      </c>
      <c r="J16" s="136">
        <v>15</v>
      </c>
      <c r="K16" s="136">
        <v>0</v>
      </c>
      <c r="L16" s="138">
        <f t="shared" si="0"/>
        <v>208</v>
      </c>
      <c r="M16" s="127"/>
    </row>
    <row r="17" spans="1:13" ht="18" customHeight="1" x14ac:dyDescent="0.2">
      <c r="B17" s="174" t="s">
        <v>211</v>
      </c>
      <c r="C17" s="138">
        <v>2</v>
      </c>
      <c r="D17" s="138">
        <v>1</v>
      </c>
      <c r="E17" s="138">
        <v>2</v>
      </c>
      <c r="F17" s="138">
        <v>8</v>
      </c>
      <c r="G17" s="138">
        <v>4</v>
      </c>
      <c r="H17" s="138">
        <v>2</v>
      </c>
      <c r="I17" s="138">
        <v>2</v>
      </c>
      <c r="J17" s="138">
        <v>1</v>
      </c>
      <c r="K17" s="138">
        <v>0</v>
      </c>
      <c r="L17" s="138">
        <f t="shared" si="0"/>
        <v>22</v>
      </c>
      <c r="M17" s="127"/>
    </row>
    <row r="18" spans="1:13" ht="18" customHeight="1" x14ac:dyDescent="0.2">
      <c r="B18" s="175" t="s">
        <v>213</v>
      </c>
      <c r="C18" s="136">
        <v>6</v>
      </c>
      <c r="D18" s="137">
        <v>9</v>
      </c>
      <c r="E18" s="137">
        <v>4</v>
      </c>
      <c r="F18" s="137">
        <v>13</v>
      </c>
      <c r="G18" s="137">
        <v>4</v>
      </c>
      <c r="H18" s="137">
        <v>22</v>
      </c>
      <c r="I18" s="137">
        <v>3</v>
      </c>
      <c r="J18" s="137">
        <v>1</v>
      </c>
      <c r="K18" s="137">
        <v>0</v>
      </c>
      <c r="L18" s="138">
        <f t="shared" si="0"/>
        <v>62</v>
      </c>
      <c r="M18" s="127"/>
    </row>
    <row r="19" spans="1:13" ht="18" customHeight="1" x14ac:dyDescent="0.2">
      <c r="B19" s="174" t="s">
        <v>217</v>
      </c>
      <c r="C19" s="136">
        <v>135</v>
      </c>
      <c r="D19" s="136">
        <v>64</v>
      </c>
      <c r="E19" s="136">
        <v>95</v>
      </c>
      <c r="F19" s="136">
        <v>139</v>
      </c>
      <c r="G19" s="136">
        <v>33</v>
      </c>
      <c r="H19" s="136">
        <v>139</v>
      </c>
      <c r="I19" s="136">
        <v>35</v>
      </c>
      <c r="J19" s="136">
        <v>46</v>
      </c>
      <c r="K19" s="136">
        <v>0</v>
      </c>
      <c r="L19" s="138">
        <f t="shared" si="0"/>
        <v>686</v>
      </c>
      <c r="M19" s="127"/>
    </row>
    <row r="20" spans="1:13" ht="18" customHeight="1" x14ac:dyDescent="0.2">
      <c r="B20" s="174" t="s">
        <v>218</v>
      </c>
      <c r="C20" s="136">
        <v>153</v>
      </c>
      <c r="D20" s="136">
        <v>64</v>
      </c>
      <c r="E20" s="136">
        <v>100</v>
      </c>
      <c r="F20" s="136">
        <v>147</v>
      </c>
      <c r="G20" s="136">
        <v>33</v>
      </c>
      <c r="H20" s="136">
        <v>139</v>
      </c>
      <c r="I20" s="136">
        <v>38</v>
      </c>
      <c r="J20" s="136">
        <v>54</v>
      </c>
      <c r="K20" s="136">
        <v>0</v>
      </c>
      <c r="L20" s="138">
        <f t="shared" si="0"/>
        <v>728</v>
      </c>
      <c r="M20" s="127"/>
    </row>
    <row r="21" spans="1:13" ht="18" customHeight="1" x14ac:dyDescent="0.2">
      <c r="B21" s="174" t="s">
        <v>219</v>
      </c>
      <c r="C21" s="136">
        <v>7</v>
      </c>
      <c r="D21" s="136">
        <v>0</v>
      </c>
      <c r="E21" s="136">
        <v>3</v>
      </c>
      <c r="F21" s="136">
        <v>7</v>
      </c>
      <c r="G21" s="136">
        <v>3</v>
      </c>
      <c r="H21" s="136">
        <v>1</v>
      </c>
      <c r="I21" s="136">
        <v>1</v>
      </c>
      <c r="J21" s="136">
        <v>2</v>
      </c>
      <c r="K21" s="136">
        <v>0</v>
      </c>
      <c r="L21" s="138">
        <f t="shared" si="0"/>
        <v>24</v>
      </c>
      <c r="M21" s="127"/>
    </row>
    <row r="22" spans="1:13" ht="18" customHeight="1" x14ac:dyDescent="0.2">
      <c r="A22" s="121"/>
      <c r="B22" s="174" t="s">
        <v>220</v>
      </c>
      <c r="C22" s="136">
        <v>67</v>
      </c>
      <c r="D22" s="136">
        <v>56</v>
      </c>
      <c r="E22" s="136">
        <v>23</v>
      </c>
      <c r="F22" s="136">
        <v>94</v>
      </c>
      <c r="G22" s="136">
        <v>19</v>
      </c>
      <c r="H22" s="136">
        <v>64</v>
      </c>
      <c r="I22" s="136">
        <v>16</v>
      </c>
      <c r="J22" s="136">
        <v>41</v>
      </c>
      <c r="K22" s="136">
        <v>0</v>
      </c>
      <c r="L22" s="138">
        <f t="shared" si="0"/>
        <v>380</v>
      </c>
      <c r="M22" s="127"/>
    </row>
    <row r="23" spans="1:13" ht="18" customHeight="1" x14ac:dyDescent="0.2">
      <c r="B23" s="174" t="s">
        <v>221</v>
      </c>
      <c r="C23" s="136">
        <v>67</v>
      </c>
      <c r="D23" s="136">
        <v>56</v>
      </c>
      <c r="E23" s="136">
        <v>23</v>
      </c>
      <c r="F23" s="136">
        <v>94</v>
      </c>
      <c r="G23" s="136">
        <v>19</v>
      </c>
      <c r="H23" s="136">
        <v>64</v>
      </c>
      <c r="I23" s="136">
        <v>16</v>
      </c>
      <c r="J23" s="136">
        <v>41</v>
      </c>
      <c r="K23" s="136">
        <v>0</v>
      </c>
      <c r="L23" s="138">
        <f t="shared" si="0"/>
        <v>380</v>
      </c>
      <c r="M23" s="127"/>
    </row>
    <row r="24" spans="1:13" ht="18" customHeight="1" x14ac:dyDescent="0.2">
      <c r="B24" s="174" t="s">
        <v>222</v>
      </c>
      <c r="C24" s="136">
        <v>318</v>
      </c>
      <c r="D24" s="136">
        <v>164</v>
      </c>
      <c r="E24" s="136">
        <v>176</v>
      </c>
      <c r="F24" s="136">
        <v>348</v>
      </c>
      <c r="G24" s="136">
        <v>93</v>
      </c>
      <c r="H24" s="136">
        <v>303</v>
      </c>
      <c r="I24" s="136">
        <v>79</v>
      </c>
      <c r="J24" s="136">
        <v>136</v>
      </c>
      <c r="K24" s="136">
        <v>0</v>
      </c>
      <c r="L24" s="138">
        <f t="shared" si="0"/>
        <v>1617</v>
      </c>
      <c r="M24" s="127"/>
    </row>
    <row r="25" spans="1:13" ht="18" customHeight="1" x14ac:dyDescent="0.2">
      <c r="B25" s="174" t="s">
        <v>983</v>
      </c>
      <c r="C25" s="136">
        <v>7</v>
      </c>
      <c r="D25" s="136">
        <v>0</v>
      </c>
      <c r="E25" s="136">
        <v>3</v>
      </c>
      <c r="F25" s="136">
        <v>7</v>
      </c>
      <c r="G25" s="136">
        <v>3</v>
      </c>
      <c r="H25" s="136">
        <v>1</v>
      </c>
      <c r="I25" s="136">
        <v>1</v>
      </c>
      <c r="J25" s="136">
        <v>2</v>
      </c>
      <c r="K25" s="136">
        <v>0</v>
      </c>
      <c r="L25" s="138">
        <f t="shared" si="0"/>
        <v>24</v>
      </c>
      <c r="M25" s="127"/>
    </row>
    <row r="26" spans="1:13" ht="18" customHeight="1" x14ac:dyDescent="0.2">
      <c r="B26" s="174" t="s">
        <v>223</v>
      </c>
      <c r="C26" s="136">
        <v>48</v>
      </c>
      <c r="D26" s="136">
        <v>27</v>
      </c>
      <c r="E26" s="136">
        <v>47</v>
      </c>
      <c r="F26" s="136">
        <v>70</v>
      </c>
      <c r="G26" s="136">
        <v>16</v>
      </c>
      <c r="H26" s="136">
        <v>57</v>
      </c>
      <c r="I26" s="136">
        <v>11</v>
      </c>
      <c r="J26" s="136">
        <v>15</v>
      </c>
      <c r="K26" s="136">
        <v>0</v>
      </c>
      <c r="L26" s="138">
        <f t="shared" si="0"/>
        <v>291</v>
      </c>
      <c r="M26" s="127"/>
    </row>
    <row r="27" spans="1:13" ht="18" customHeight="1" x14ac:dyDescent="0.2">
      <c r="B27" s="174" t="s">
        <v>981</v>
      </c>
      <c r="C27" s="136">
        <v>0</v>
      </c>
      <c r="D27" s="136">
        <v>0</v>
      </c>
      <c r="E27" s="136">
        <v>0</v>
      </c>
      <c r="F27" s="136">
        <v>549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8">
        <f t="shared" si="0"/>
        <v>549</v>
      </c>
      <c r="M27" s="127"/>
    </row>
    <row r="28" spans="1:13" ht="18" customHeight="1" x14ac:dyDescent="0.2">
      <c r="B28" s="174" t="s">
        <v>226</v>
      </c>
      <c r="C28" s="136">
        <v>58</v>
      </c>
      <c r="D28" s="136">
        <v>37</v>
      </c>
      <c r="E28" s="136">
        <v>33</v>
      </c>
      <c r="F28" s="136">
        <v>77</v>
      </c>
      <c r="G28" s="136">
        <v>13</v>
      </c>
      <c r="H28" s="136">
        <v>67</v>
      </c>
      <c r="I28" s="136">
        <v>16</v>
      </c>
      <c r="J28" s="136">
        <v>32</v>
      </c>
      <c r="K28" s="136">
        <v>0</v>
      </c>
      <c r="L28" s="138">
        <f t="shared" si="0"/>
        <v>333</v>
      </c>
      <c r="M28" s="127"/>
    </row>
    <row r="29" spans="1:13" ht="18" customHeight="1" x14ac:dyDescent="0.2">
      <c r="B29" s="174" t="s">
        <v>227</v>
      </c>
      <c r="C29" s="136">
        <v>58</v>
      </c>
      <c r="D29" s="136">
        <v>37</v>
      </c>
      <c r="E29" s="136">
        <v>33</v>
      </c>
      <c r="F29" s="136">
        <v>77</v>
      </c>
      <c r="G29" s="136">
        <v>13</v>
      </c>
      <c r="H29" s="136">
        <v>67</v>
      </c>
      <c r="I29" s="136">
        <v>16</v>
      </c>
      <c r="J29" s="136">
        <v>32</v>
      </c>
      <c r="K29" s="136">
        <v>0</v>
      </c>
      <c r="L29" s="138">
        <f>+SUM(C29:K29)</f>
        <v>333</v>
      </c>
      <c r="M29" s="127"/>
    </row>
    <row r="30" spans="1:13" ht="18" customHeight="1" x14ac:dyDescent="0.2">
      <c r="B30" s="174" t="s">
        <v>228</v>
      </c>
      <c r="C30" s="136">
        <v>3</v>
      </c>
      <c r="D30" s="137">
        <v>0</v>
      </c>
      <c r="E30" s="137">
        <v>1</v>
      </c>
      <c r="F30" s="137">
        <v>1</v>
      </c>
      <c r="G30" s="137">
        <v>1</v>
      </c>
      <c r="H30" s="137">
        <v>5</v>
      </c>
      <c r="I30" s="137">
        <v>0</v>
      </c>
      <c r="J30" s="137">
        <v>9</v>
      </c>
      <c r="K30" s="137">
        <v>0</v>
      </c>
      <c r="L30" s="138">
        <f>+SUM(C30:K30)</f>
        <v>20</v>
      </c>
      <c r="M30" s="127"/>
    </row>
    <row r="31" spans="1:13" ht="18" customHeight="1" x14ac:dyDescent="0.2">
      <c r="B31" s="174" t="s">
        <v>442</v>
      </c>
      <c r="C31" s="137">
        <v>0</v>
      </c>
      <c r="D31" s="137">
        <v>0</v>
      </c>
      <c r="E31" s="137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3</v>
      </c>
      <c r="L31" s="138">
        <f>+SUM(C31:K31)</f>
        <v>3</v>
      </c>
      <c r="M31" s="127"/>
    </row>
    <row r="32" spans="1:13" ht="18" customHeight="1" x14ac:dyDescent="0.2">
      <c r="B32" s="174" t="s">
        <v>962</v>
      </c>
      <c r="C32" s="138">
        <v>217</v>
      </c>
      <c r="D32" s="138">
        <v>102</v>
      </c>
      <c r="E32" s="138">
        <v>180</v>
      </c>
      <c r="F32" s="138">
        <v>215</v>
      </c>
      <c r="G32" s="138">
        <v>45</v>
      </c>
      <c r="H32" s="138">
        <v>206</v>
      </c>
      <c r="I32" s="138">
        <v>52</v>
      </c>
      <c r="J32" s="138">
        <v>66</v>
      </c>
      <c r="K32" s="138">
        <v>0</v>
      </c>
      <c r="L32" s="138">
        <f>+SUM(C32:J32)</f>
        <v>1083</v>
      </c>
      <c r="M32" s="127"/>
    </row>
    <row r="33" spans="1:13" ht="18" customHeight="1" x14ac:dyDescent="0.2">
      <c r="B33" s="176" t="s">
        <v>963</v>
      </c>
      <c r="C33" s="138">
        <v>44</v>
      </c>
      <c r="D33" s="138">
        <v>76</v>
      </c>
      <c r="E33" s="138">
        <v>25</v>
      </c>
      <c r="F33" s="138">
        <v>59</v>
      </c>
      <c r="G33" s="138">
        <v>36</v>
      </c>
      <c r="H33" s="138">
        <v>44</v>
      </c>
      <c r="I33" s="138">
        <v>5</v>
      </c>
      <c r="J33" s="138">
        <v>26</v>
      </c>
      <c r="K33" s="138">
        <v>0</v>
      </c>
      <c r="L33" s="138">
        <f>+SUM(C33:J33)</f>
        <v>315</v>
      </c>
    </row>
    <row r="34" spans="1:13" ht="30" customHeight="1" x14ac:dyDescent="0.2">
      <c r="B34" s="123" t="s">
        <v>957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40"/>
      <c r="M34" s="127"/>
    </row>
    <row r="35" spans="1:13" ht="18" customHeight="1" x14ac:dyDescent="0.2">
      <c r="B35" s="171" t="s">
        <v>438</v>
      </c>
      <c r="C35" s="136">
        <v>8</v>
      </c>
      <c r="D35" s="136">
        <v>8</v>
      </c>
      <c r="E35" s="136">
        <v>7</v>
      </c>
      <c r="F35" s="136">
        <v>9</v>
      </c>
      <c r="G35" s="136">
        <v>8</v>
      </c>
      <c r="H35" s="136">
        <v>6</v>
      </c>
      <c r="I35" s="136">
        <v>6</v>
      </c>
      <c r="J35" s="136">
        <v>5</v>
      </c>
      <c r="K35" s="136">
        <v>0</v>
      </c>
      <c r="L35" s="138">
        <f t="shared" ref="L35:L56" si="1">+SUM(C35:J35)</f>
        <v>57</v>
      </c>
      <c r="M35" s="127"/>
    </row>
    <row r="36" spans="1:13" ht="18" customHeight="1" x14ac:dyDescent="0.2">
      <c r="B36" s="171" t="s">
        <v>439</v>
      </c>
      <c r="C36" s="136">
        <v>0</v>
      </c>
      <c r="D36" s="136">
        <v>0</v>
      </c>
      <c r="E36" s="136">
        <v>0</v>
      </c>
      <c r="F36" s="136">
        <v>0</v>
      </c>
      <c r="G36" s="136">
        <v>0</v>
      </c>
      <c r="H36" s="136">
        <v>1</v>
      </c>
      <c r="I36" s="136">
        <v>0</v>
      </c>
      <c r="J36" s="136">
        <v>0</v>
      </c>
      <c r="K36" s="136">
        <v>0</v>
      </c>
      <c r="L36" s="138">
        <f t="shared" si="1"/>
        <v>1</v>
      </c>
      <c r="M36" s="127"/>
    </row>
    <row r="37" spans="1:13" ht="18" customHeight="1" x14ac:dyDescent="0.2">
      <c r="B37" s="171" t="s">
        <v>200</v>
      </c>
      <c r="C37" s="136">
        <v>8</v>
      </c>
      <c r="D37" s="136">
        <v>8</v>
      </c>
      <c r="E37" s="136">
        <v>7</v>
      </c>
      <c r="F37" s="136">
        <v>9</v>
      </c>
      <c r="G37" s="136">
        <v>7</v>
      </c>
      <c r="H37" s="136">
        <v>3</v>
      </c>
      <c r="I37" s="136">
        <v>5</v>
      </c>
      <c r="J37" s="136">
        <v>4</v>
      </c>
      <c r="K37" s="136">
        <v>0</v>
      </c>
      <c r="L37" s="138">
        <f t="shared" si="1"/>
        <v>51</v>
      </c>
      <c r="M37" s="127"/>
    </row>
    <row r="38" spans="1:13" ht="18" customHeight="1" x14ac:dyDescent="0.2">
      <c r="B38" s="171" t="s">
        <v>201</v>
      </c>
      <c r="C38" s="136">
        <v>0</v>
      </c>
      <c r="D38" s="136">
        <v>1</v>
      </c>
      <c r="E38" s="136">
        <v>0</v>
      </c>
      <c r="F38" s="136">
        <v>0</v>
      </c>
      <c r="G38" s="136">
        <v>0</v>
      </c>
      <c r="H38" s="136">
        <v>1</v>
      </c>
      <c r="I38" s="136">
        <v>0</v>
      </c>
      <c r="J38" s="136">
        <v>0</v>
      </c>
      <c r="K38" s="136">
        <v>0</v>
      </c>
      <c r="L38" s="138">
        <f t="shared" si="1"/>
        <v>2</v>
      </c>
      <c r="M38" s="127"/>
    </row>
    <row r="39" spans="1:13" ht="18" customHeight="1" x14ac:dyDescent="0.2">
      <c r="B39" s="171" t="s">
        <v>947</v>
      </c>
      <c r="C39" s="136">
        <v>0</v>
      </c>
      <c r="D39" s="136">
        <v>0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8">
        <f t="shared" si="1"/>
        <v>0</v>
      </c>
      <c r="M39" s="127"/>
    </row>
    <row r="40" spans="1:13" ht="18" customHeight="1" x14ac:dyDescent="0.2">
      <c r="B40" s="171" t="s">
        <v>970</v>
      </c>
      <c r="C40" s="136">
        <v>0</v>
      </c>
      <c r="D40" s="136">
        <v>0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8">
        <f t="shared" si="1"/>
        <v>0</v>
      </c>
      <c r="M40" s="127"/>
    </row>
    <row r="41" spans="1:13" ht="18" customHeight="1" x14ac:dyDescent="0.2">
      <c r="B41" s="171" t="s">
        <v>202</v>
      </c>
      <c r="C41" s="136">
        <v>5</v>
      </c>
      <c r="D41" s="136">
        <v>6</v>
      </c>
      <c r="E41" s="136">
        <v>5</v>
      </c>
      <c r="F41" s="136">
        <v>3</v>
      </c>
      <c r="G41" s="136">
        <v>1</v>
      </c>
      <c r="H41" s="136">
        <v>2</v>
      </c>
      <c r="I41" s="136">
        <v>4</v>
      </c>
      <c r="J41" s="136">
        <v>1</v>
      </c>
      <c r="K41" s="136">
        <v>0</v>
      </c>
      <c r="L41" s="138">
        <f t="shared" si="1"/>
        <v>27</v>
      </c>
      <c r="M41" s="127"/>
    </row>
    <row r="42" spans="1:13" ht="18" customHeight="1" x14ac:dyDescent="0.2">
      <c r="B42" s="172" t="s">
        <v>235</v>
      </c>
      <c r="C42" s="136">
        <v>10</v>
      </c>
      <c r="D42" s="136">
        <v>14</v>
      </c>
      <c r="E42" s="136">
        <v>9</v>
      </c>
      <c r="F42" s="136">
        <v>17</v>
      </c>
      <c r="G42" s="136">
        <v>8</v>
      </c>
      <c r="H42" s="136">
        <v>9</v>
      </c>
      <c r="I42" s="136">
        <v>8</v>
      </c>
      <c r="J42" s="136">
        <v>8</v>
      </c>
      <c r="K42" s="136">
        <v>0</v>
      </c>
      <c r="L42" s="138">
        <f t="shared" si="1"/>
        <v>83</v>
      </c>
      <c r="M42" s="127"/>
    </row>
    <row r="43" spans="1:13" ht="18" customHeight="1" x14ac:dyDescent="0.2">
      <c r="B43" s="172" t="s">
        <v>231</v>
      </c>
      <c r="C43" s="136">
        <v>10</v>
      </c>
      <c r="D43" s="136">
        <v>14</v>
      </c>
      <c r="E43" s="136">
        <v>9</v>
      </c>
      <c r="F43" s="136">
        <v>17</v>
      </c>
      <c r="G43" s="136">
        <v>8</v>
      </c>
      <c r="H43" s="136">
        <v>9</v>
      </c>
      <c r="I43" s="136">
        <v>8</v>
      </c>
      <c r="J43" s="136">
        <v>8</v>
      </c>
      <c r="K43" s="136">
        <v>0</v>
      </c>
      <c r="L43" s="138">
        <f t="shared" si="1"/>
        <v>83</v>
      </c>
      <c r="M43" s="127"/>
    </row>
    <row r="44" spans="1:13" ht="18" customHeight="1" x14ac:dyDescent="0.2">
      <c r="B44" s="172" t="s">
        <v>214</v>
      </c>
      <c r="C44" s="136">
        <v>10</v>
      </c>
      <c r="D44" s="137">
        <v>15</v>
      </c>
      <c r="E44" s="137">
        <v>9</v>
      </c>
      <c r="F44" s="137">
        <v>17</v>
      </c>
      <c r="G44" s="137">
        <v>8</v>
      </c>
      <c r="H44" s="137">
        <v>9</v>
      </c>
      <c r="I44" s="137">
        <v>8</v>
      </c>
      <c r="J44" s="137">
        <v>8</v>
      </c>
      <c r="K44" s="137">
        <v>0</v>
      </c>
      <c r="L44" s="138">
        <f t="shared" si="1"/>
        <v>84</v>
      </c>
      <c r="M44" s="127"/>
    </row>
    <row r="45" spans="1:13" ht="18" customHeight="1" x14ac:dyDescent="0.2">
      <c r="A45" s="121"/>
      <c r="B45" s="172" t="s">
        <v>215</v>
      </c>
      <c r="C45" s="136">
        <v>10</v>
      </c>
      <c r="D45" s="136">
        <v>14</v>
      </c>
      <c r="E45" s="136">
        <v>9</v>
      </c>
      <c r="F45" s="136">
        <v>17</v>
      </c>
      <c r="G45" s="136">
        <v>8</v>
      </c>
      <c r="H45" s="136">
        <v>9</v>
      </c>
      <c r="I45" s="136">
        <v>8</v>
      </c>
      <c r="J45" s="136">
        <v>8</v>
      </c>
      <c r="K45" s="136">
        <v>0</v>
      </c>
      <c r="L45" s="138">
        <f t="shared" si="1"/>
        <v>83</v>
      </c>
      <c r="M45" s="127"/>
    </row>
    <row r="46" spans="1:13" ht="18" customHeight="1" x14ac:dyDescent="0.2">
      <c r="A46" s="121"/>
      <c r="B46" s="172" t="s">
        <v>236</v>
      </c>
      <c r="C46" s="136">
        <v>0</v>
      </c>
      <c r="D46" s="136">
        <v>2</v>
      </c>
      <c r="E46" s="136">
        <v>0</v>
      </c>
      <c r="F46" s="136">
        <v>3</v>
      </c>
      <c r="G46" s="136">
        <v>0</v>
      </c>
      <c r="H46" s="136">
        <v>0</v>
      </c>
      <c r="I46" s="136">
        <v>0</v>
      </c>
      <c r="J46" s="136">
        <v>1</v>
      </c>
      <c r="K46" s="136">
        <v>0</v>
      </c>
      <c r="L46" s="138">
        <f t="shared" si="1"/>
        <v>6</v>
      </c>
      <c r="M46" s="127"/>
    </row>
    <row r="47" spans="1:13" ht="18" customHeight="1" x14ac:dyDescent="0.2">
      <c r="B47" s="172" t="s">
        <v>216</v>
      </c>
      <c r="C47" s="136">
        <v>2</v>
      </c>
      <c r="D47" s="136">
        <v>1</v>
      </c>
      <c r="E47" s="136">
        <v>1</v>
      </c>
      <c r="F47" s="136">
        <v>1</v>
      </c>
      <c r="G47" s="136">
        <v>3</v>
      </c>
      <c r="H47" s="136">
        <v>2</v>
      </c>
      <c r="I47" s="136">
        <v>5</v>
      </c>
      <c r="J47" s="136">
        <v>1</v>
      </c>
      <c r="K47" s="136">
        <v>0</v>
      </c>
      <c r="L47" s="138">
        <f t="shared" si="1"/>
        <v>16</v>
      </c>
      <c r="M47" s="127"/>
    </row>
    <row r="48" spans="1:13" ht="18" customHeight="1" x14ac:dyDescent="0.2">
      <c r="B48" s="172" t="s">
        <v>998</v>
      </c>
      <c r="C48" s="136">
        <v>1</v>
      </c>
      <c r="D48" s="136">
        <v>1</v>
      </c>
      <c r="E48" s="136">
        <v>4</v>
      </c>
      <c r="F48" s="136">
        <v>0</v>
      </c>
      <c r="G48" s="136">
        <v>0</v>
      </c>
      <c r="H48" s="136">
        <v>1</v>
      </c>
      <c r="I48" s="136">
        <v>3</v>
      </c>
      <c r="J48" s="136">
        <v>3</v>
      </c>
      <c r="K48" s="136">
        <v>0</v>
      </c>
      <c r="L48" s="138">
        <f t="shared" si="1"/>
        <v>13</v>
      </c>
      <c r="M48" s="127"/>
    </row>
    <row r="49" spans="2:14" ht="18" customHeight="1" x14ac:dyDescent="0.2">
      <c r="B49" s="172" t="s">
        <v>972</v>
      </c>
      <c r="C49" s="136">
        <v>1</v>
      </c>
      <c r="D49" s="136">
        <v>0</v>
      </c>
      <c r="E49" s="136">
        <v>2</v>
      </c>
      <c r="F49" s="136">
        <v>1</v>
      </c>
      <c r="G49" s="136">
        <v>1</v>
      </c>
      <c r="H49" s="136">
        <v>1</v>
      </c>
      <c r="I49" s="136">
        <v>1</v>
      </c>
      <c r="J49" s="136">
        <v>2</v>
      </c>
      <c r="K49" s="136">
        <v>0</v>
      </c>
      <c r="L49" s="138">
        <f t="shared" si="1"/>
        <v>9</v>
      </c>
      <c r="M49" s="127"/>
    </row>
    <row r="50" spans="2:14" ht="18" customHeight="1" x14ac:dyDescent="0.2">
      <c r="B50" s="172" t="s">
        <v>237</v>
      </c>
      <c r="C50" s="136">
        <v>10</v>
      </c>
      <c r="D50" s="136">
        <v>15</v>
      </c>
      <c r="E50" s="136">
        <v>9</v>
      </c>
      <c r="F50" s="136">
        <v>16</v>
      </c>
      <c r="G50" s="136">
        <v>8</v>
      </c>
      <c r="H50" s="136">
        <v>9</v>
      </c>
      <c r="I50" s="136">
        <v>8</v>
      </c>
      <c r="J50" s="136">
        <v>0</v>
      </c>
      <c r="K50" s="136">
        <v>0</v>
      </c>
      <c r="L50" s="138">
        <f t="shared" si="1"/>
        <v>75</v>
      </c>
      <c r="M50" s="127"/>
    </row>
    <row r="51" spans="2:14" ht="18" customHeight="1" x14ac:dyDescent="0.2">
      <c r="B51" s="172" t="s">
        <v>969</v>
      </c>
      <c r="C51" s="136" t="s">
        <v>1019</v>
      </c>
      <c r="D51" s="136" t="s">
        <v>1019</v>
      </c>
      <c r="E51" s="136" t="s">
        <v>1019</v>
      </c>
      <c r="F51" s="136" t="s">
        <v>1019</v>
      </c>
      <c r="G51" s="136" t="s">
        <v>1019</v>
      </c>
      <c r="H51" s="136" t="s">
        <v>1019</v>
      </c>
      <c r="I51" s="136" t="s">
        <v>1019</v>
      </c>
      <c r="J51" s="136" t="s">
        <v>1019</v>
      </c>
      <c r="K51" s="136" t="s">
        <v>1019</v>
      </c>
      <c r="L51" s="138">
        <f t="shared" si="1"/>
        <v>0</v>
      </c>
      <c r="M51" s="127"/>
    </row>
    <row r="52" spans="2:14" ht="18" customHeight="1" x14ac:dyDescent="0.2">
      <c r="B52" s="172" t="s">
        <v>224</v>
      </c>
      <c r="C52" s="136">
        <v>5</v>
      </c>
      <c r="D52" s="137">
        <v>4</v>
      </c>
      <c r="E52" s="137">
        <v>1</v>
      </c>
      <c r="F52" s="137">
        <v>3</v>
      </c>
      <c r="G52" s="137">
        <v>8</v>
      </c>
      <c r="H52" s="137">
        <v>6</v>
      </c>
      <c r="I52" s="137">
        <v>4</v>
      </c>
      <c r="J52" s="137">
        <v>8</v>
      </c>
      <c r="K52" s="137">
        <v>0</v>
      </c>
      <c r="L52" s="138">
        <f t="shared" si="1"/>
        <v>39</v>
      </c>
      <c r="M52" s="127"/>
    </row>
    <row r="53" spans="2:14" ht="18" customHeight="1" x14ac:dyDescent="0.2">
      <c r="B53" s="173" t="s">
        <v>964</v>
      </c>
      <c r="C53" s="138">
        <v>0</v>
      </c>
      <c r="D53" s="138">
        <v>0</v>
      </c>
      <c r="E53" s="138">
        <v>0</v>
      </c>
      <c r="F53" s="138">
        <v>2</v>
      </c>
      <c r="G53" s="138">
        <v>0</v>
      </c>
      <c r="H53" s="138">
        <v>2</v>
      </c>
      <c r="I53" s="138">
        <v>1</v>
      </c>
      <c r="J53" s="138">
        <v>1</v>
      </c>
      <c r="K53" s="138">
        <v>0</v>
      </c>
      <c r="L53" s="138">
        <f t="shared" si="1"/>
        <v>6</v>
      </c>
    </row>
    <row r="54" spans="2:14" ht="18" customHeight="1" x14ac:dyDescent="0.2">
      <c r="B54" s="173" t="s">
        <v>965</v>
      </c>
      <c r="C54" s="138">
        <v>0</v>
      </c>
      <c r="D54" s="138">
        <v>3</v>
      </c>
      <c r="E54" s="138">
        <v>0</v>
      </c>
      <c r="F54" s="138">
        <v>1</v>
      </c>
      <c r="G54" s="138">
        <v>1</v>
      </c>
      <c r="H54" s="138">
        <v>2</v>
      </c>
      <c r="I54" s="138">
        <v>0</v>
      </c>
      <c r="J54" s="138">
        <v>0</v>
      </c>
      <c r="K54" s="138">
        <v>0</v>
      </c>
      <c r="L54" s="138">
        <f t="shared" si="1"/>
        <v>7</v>
      </c>
    </row>
    <row r="55" spans="2:14" ht="18" customHeight="1" x14ac:dyDescent="0.2">
      <c r="B55" s="173" t="s">
        <v>986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  <c r="H55" s="138">
        <v>0</v>
      </c>
      <c r="I55" s="138">
        <v>0</v>
      </c>
      <c r="J55" s="138">
        <v>1</v>
      </c>
      <c r="K55" s="138">
        <v>0</v>
      </c>
      <c r="L55" s="138">
        <f t="shared" si="1"/>
        <v>1</v>
      </c>
    </row>
    <row r="56" spans="2:14" ht="18" customHeight="1" x14ac:dyDescent="0.2">
      <c r="B56" s="173" t="s">
        <v>952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  <c r="H56" s="138">
        <v>0</v>
      </c>
      <c r="I56" s="138">
        <v>0</v>
      </c>
      <c r="J56" s="138">
        <v>0</v>
      </c>
      <c r="K56" s="138">
        <v>0</v>
      </c>
      <c r="L56" s="138">
        <f t="shared" si="1"/>
        <v>0</v>
      </c>
    </row>
    <row r="57" spans="2:14" ht="30" customHeight="1" x14ac:dyDescent="0.2">
      <c r="B57" s="123" t="s">
        <v>958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40"/>
      <c r="M57" s="127"/>
    </row>
    <row r="58" spans="2:14" ht="18" customHeight="1" x14ac:dyDescent="0.2">
      <c r="B58" s="130" t="s">
        <v>206</v>
      </c>
      <c r="C58" s="136">
        <v>0</v>
      </c>
      <c r="D58" s="137">
        <v>1</v>
      </c>
      <c r="E58" s="137">
        <v>0</v>
      </c>
      <c r="F58" s="137">
        <v>1</v>
      </c>
      <c r="G58" s="137">
        <v>1</v>
      </c>
      <c r="H58" s="137">
        <v>5</v>
      </c>
      <c r="I58" s="137">
        <v>3</v>
      </c>
      <c r="J58" s="137">
        <v>1</v>
      </c>
      <c r="K58" s="137">
        <v>3</v>
      </c>
      <c r="L58" s="138">
        <f>+SUM(C58:K58)</f>
        <v>15</v>
      </c>
      <c r="M58" s="127"/>
    </row>
    <row r="59" spans="2:14" ht="18" customHeight="1" x14ac:dyDescent="0.2">
      <c r="B59" s="130" t="s">
        <v>208</v>
      </c>
      <c r="C59" s="136">
        <v>0</v>
      </c>
      <c r="D59" s="137">
        <v>0</v>
      </c>
      <c r="E59" s="137">
        <v>1</v>
      </c>
      <c r="F59" s="137">
        <v>0</v>
      </c>
      <c r="G59" s="137">
        <v>0</v>
      </c>
      <c r="H59" s="137">
        <v>0</v>
      </c>
      <c r="I59" s="137">
        <v>0</v>
      </c>
      <c r="J59" s="137">
        <v>0</v>
      </c>
      <c r="K59" s="137">
        <v>0</v>
      </c>
      <c r="L59" s="138">
        <f t="shared" ref="L59:L76" si="2">+SUM(C59:J59)</f>
        <v>1</v>
      </c>
      <c r="M59" s="127"/>
    </row>
    <row r="60" spans="2:14" ht="18" customHeight="1" x14ac:dyDescent="0.2">
      <c r="B60" s="130" t="s">
        <v>210</v>
      </c>
      <c r="C60" s="225">
        <v>7</v>
      </c>
      <c r="D60" s="226"/>
      <c r="E60" s="226"/>
      <c r="F60" s="226"/>
      <c r="G60" s="226"/>
      <c r="H60" s="226"/>
      <c r="I60" s="226"/>
      <c r="J60" s="226"/>
      <c r="K60" s="227"/>
      <c r="L60" s="138">
        <f t="shared" si="2"/>
        <v>7</v>
      </c>
      <c r="M60" s="127"/>
    </row>
    <row r="61" spans="2:14" ht="18" customHeight="1" x14ac:dyDescent="0.2">
      <c r="B61" s="130" t="s">
        <v>212</v>
      </c>
      <c r="C61" s="136">
        <v>0</v>
      </c>
      <c r="D61" s="137">
        <v>0</v>
      </c>
      <c r="E61" s="137">
        <v>0</v>
      </c>
      <c r="F61" s="137">
        <v>0</v>
      </c>
      <c r="G61" s="137">
        <v>0</v>
      </c>
      <c r="H61" s="137">
        <v>0</v>
      </c>
      <c r="I61" s="137">
        <v>0</v>
      </c>
      <c r="J61" s="137">
        <v>0</v>
      </c>
      <c r="K61" s="137">
        <v>0</v>
      </c>
      <c r="L61" s="138">
        <f t="shared" si="2"/>
        <v>0</v>
      </c>
      <c r="M61" s="127"/>
    </row>
    <row r="62" spans="2:14" ht="18" customHeight="1" x14ac:dyDescent="0.2">
      <c r="B62" s="130" t="s">
        <v>960</v>
      </c>
      <c r="C62" s="225">
        <v>21</v>
      </c>
      <c r="D62" s="226"/>
      <c r="E62" s="226"/>
      <c r="F62" s="226"/>
      <c r="G62" s="226"/>
      <c r="H62" s="226"/>
      <c r="I62" s="226"/>
      <c r="J62" s="226"/>
      <c r="K62" s="227"/>
      <c r="L62" s="138">
        <f t="shared" si="2"/>
        <v>21</v>
      </c>
      <c r="M62" s="127"/>
    </row>
    <row r="63" spans="2:14" ht="18" customHeight="1" x14ac:dyDescent="0.2">
      <c r="B63" s="130" t="s">
        <v>961</v>
      </c>
      <c r="C63" s="225">
        <v>8</v>
      </c>
      <c r="D63" s="226"/>
      <c r="E63" s="226"/>
      <c r="F63" s="226"/>
      <c r="G63" s="226"/>
      <c r="H63" s="226"/>
      <c r="I63" s="226"/>
      <c r="J63" s="226"/>
      <c r="K63" s="227"/>
      <c r="L63" s="138">
        <f t="shared" si="2"/>
        <v>8</v>
      </c>
      <c r="M63" s="127"/>
    </row>
    <row r="64" spans="2:14" ht="18" customHeight="1" x14ac:dyDescent="0.2">
      <c r="B64" s="130" t="s">
        <v>225</v>
      </c>
      <c r="C64" s="228">
        <v>3926544.76</v>
      </c>
      <c r="D64" s="229"/>
      <c r="E64" s="229"/>
      <c r="F64" s="229"/>
      <c r="G64" s="229"/>
      <c r="H64" s="229"/>
      <c r="I64" s="229"/>
      <c r="J64" s="229"/>
      <c r="K64" s="230"/>
      <c r="L64" s="138">
        <f t="shared" si="2"/>
        <v>3926544.76</v>
      </c>
      <c r="M64" s="127"/>
      <c r="N64" s="122"/>
    </row>
    <row r="65" spans="1:14" ht="18" customHeight="1" x14ac:dyDescent="0.2">
      <c r="B65" s="130" t="s">
        <v>238</v>
      </c>
      <c r="C65" s="141"/>
      <c r="D65" s="141"/>
      <c r="E65" s="141"/>
      <c r="F65" s="141"/>
      <c r="G65" s="141"/>
      <c r="H65" s="141"/>
      <c r="I65" s="141"/>
      <c r="J65" s="141"/>
      <c r="K65" s="141"/>
      <c r="L65" s="138">
        <f t="shared" si="2"/>
        <v>0</v>
      </c>
      <c r="M65" s="127"/>
    </row>
    <row r="66" spans="1:14" ht="18" customHeight="1" x14ac:dyDescent="0.2">
      <c r="B66" s="130" t="s">
        <v>945</v>
      </c>
      <c r="C66" s="136">
        <v>0</v>
      </c>
      <c r="D66" s="137">
        <v>0</v>
      </c>
      <c r="E66" s="137">
        <v>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7">
        <v>0</v>
      </c>
      <c r="L66" s="138">
        <f t="shared" si="2"/>
        <v>0</v>
      </c>
      <c r="M66" s="127"/>
    </row>
    <row r="67" spans="1:14" ht="18" customHeight="1" x14ac:dyDescent="0.2">
      <c r="B67" s="130" t="s">
        <v>229</v>
      </c>
      <c r="C67" s="225">
        <v>41</v>
      </c>
      <c r="D67" s="226"/>
      <c r="E67" s="226"/>
      <c r="F67" s="226"/>
      <c r="G67" s="226"/>
      <c r="H67" s="226"/>
      <c r="I67" s="226"/>
      <c r="J67" s="226"/>
      <c r="K67" s="227"/>
      <c r="L67" s="138">
        <f t="shared" si="2"/>
        <v>41</v>
      </c>
      <c r="M67" s="127"/>
    </row>
    <row r="68" spans="1:14" ht="18" customHeight="1" x14ac:dyDescent="0.2">
      <c r="B68" s="130" t="s">
        <v>233</v>
      </c>
      <c r="C68" s="225">
        <v>72</v>
      </c>
      <c r="D68" s="226"/>
      <c r="E68" s="226"/>
      <c r="F68" s="226"/>
      <c r="G68" s="226"/>
      <c r="H68" s="226"/>
      <c r="I68" s="226"/>
      <c r="J68" s="226"/>
      <c r="K68" s="227"/>
      <c r="L68" s="138">
        <f t="shared" si="2"/>
        <v>72</v>
      </c>
      <c r="M68" s="127"/>
    </row>
    <row r="69" spans="1:14" ht="18" customHeight="1" x14ac:dyDescent="0.2">
      <c r="A69" s="121"/>
      <c r="B69" s="130" t="s">
        <v>230</v>
      </c>
      <c r="C69" s="225">
        <v>71</v>
      </c>
      <c r="D69" s="226"/>
      <c r="E69" s="226"/>
      <c r="F69" s="226"/>
      <c r="G69" s="226"/>
      <c r="H69" s="226"/>
      <c r="I69" s="226"/>
      <c r="J69" s="226"/>
      <c r="K69" s="227"/>
      <c r="L69" s="138">
        <f t="shared" si="2"/>
        <v>71</v>
      </c>
      <c r="M69" s="127"/>
    </row>
    <row r="70" spans="1:14" ht="18" customHeight="1" x14ac:dyDescent="0.2">
      <c r="B70" s="130" t="s">
        <v>232</v>
      </c>
      <c r="C70" s="225">
        <v>29</v>
      </c>
      <c r="D70" s="226"/>
      <c r="E70" s="226"/>
      <c r="F70" s="226"/>
      <c r="G70" s="226"/>
      <c r="H70" s="226"/>
      <c r="I70" s="226"/>
      <c r="J70" s="226"/>
      <c r="K70" s="227"/>
      <c r="L70" s="138">
        <f t="shared" si="2"/>
        <v>29</v>
      </c>
      <c r="M70" s="127"/>
    </row>
    <row r="71" spans="1:14" ht="18" customHeight="1" x14ac:dyDescent="0.2">
      <c r="B71" s="130" t="s">
        <v>441</v>
      </c>
      <c r="C71" s="239">
        <v>3</v>
      </c>
      <c r="D71" s="240"/>
      <c r="E71" s="240"/>
      <c r="F71" s="240"/>
      <c r="G71" s="240"/>
      <c r="H71" s="240"/>
      <c r="I71" s="240"/>
      <c r="J71" s="240"/>
      <c r="K71" s="241"/>
      <c r="L71" s="138">
        <f t="shared" si="2"/>
        <v>3</v>
      </c>
      <c r="M71" s="127"/>
    </row>
    <row r="72" spans="1:14" ht="18" customHeight="1" x14ac:dyDescent="0.2">
      <c r="B72" s="131" t="s">
        <v>443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38">
        <f t="shared" si="2"/>
        <v>0</v>
      </c>
      <c r="M72" s="127"/>
      <c r="N72" s="122"/>
    </row>
    <row r="73" spans="1:14" ht="18" customHeight="1" x14ac:dyDescent="0.2">
      <c r="B73" s="132" t="s">
        <v>946</v>
      </c>
      <c r="C73" s="231">
        <v>92727258.439999998</v>
      </c>
      <c r="D73" s="232"/>
      <c r="E73" s="232"/>
      <c r="F73" s="232"/>
      <c r="G73" s="232"/>
      <c r="H73" s="232"/>
      <c r="I73" s="232"/>
      <c r="J73" s="232"/>
      <c r="K73" s="233"/>
      <c r="L73" s="183">
        <f t="shared" si="2"/>
        <v>92727258.439999998</v>
      </c>
      <c r="M73" s="127"/>
      <c r="N73" s="125"/>
    </row>
    <row r="74" spans="1:14" ht="18" customHeight="1" x14ac:dyDescent="0.2">
      <c r="B74" s="132" t="s">
        <v>948</v>
      </c>
      <c r="C74" s="138">
        <v>0</v>
      </c>
      <c r="D74" s="138">
        <v>0</v>
      </c>
      <c r="E74" s="138">
        <v>0</v>
      </c>
      <c r="F74" s="138">
        <v>0</v>
      </c>
      <c r="G74" s="138">
        <v>0</v>
      </c>
      <c r="H74" s="138">
        <v>0</v>
      </c>
      <c r="I74" s="138">
        <v>0</v>
      </c>
      <c r="J74" s="138">
        <v>0</v>
      </c>
      <c r="K74" s="138">
        <v>0</v>
      </c>
      <c r="L74" s="138">
        <f t="shared" si="2"/>
        <v>0</v>
      </c>
    </row>
    <row r="75" spans="1:14" ht="18" customHeight="1" x14ac:dyDescent="0.2">
      <c r="B75" s="132" t="s">
        <v>951</v>
      </c>
      <c r="C75" s="138">
        <v>0</v>
      </c>
      <c r="D75" s="138">
        <v>0</v>
      </c>
      <c r="E75" s="138">
        <v>0</v>
      </c>
      <c r="F75" s="138">
        <v>0</v>
      </c>
      <c r="G75" s="138">
        <v>0</v>
      </c>
      <c r="H75" s="138">
        <v>0</v>
      </c>
      <c r="I75" s="138">
        <v>0</v>
      </c>
      <c r="J75" s="138">
        <v>0</v>
      </c>
      <c r="K75" s="138">
        <v>0</v>
      </c>
      <c r="L75" s="138">
        <f t="shared" si="2"/>
        <v>0</v>
      </c>
    </row>
    <row r="76" spans="1:14" ht="18" customHeight="1" x14ac:dyDescent="0.2">
      <c r="B76" s="132" t="s">
        <v>953</v>
      </c>
      <c r="C76" s="138">
        <v>1</v>
      </c>
      <c r="D76" s="138">
        <v>0</v>
      </c>
      <c r="E76" s="138">
        <v>0</v>
      </c>
      <c r="F76" s="138">
        <v>0</v>
      </c>
      <c r="G76" s="138">
        <v>0</v>
      </c>
      <c r="H76" s="138">
        <v>0</v>
      </c>
      <c r="I76" s="138">
        <v>0</v>
      </c>
      <c r="J76" s="138">
        <v>0</v>
      </c>
      <c r="K76" s="138">
        <v>0</v>
      </c>
      <c r="L76" s="138">
        <f t="shared" si="2"/>
        <v>1</v>
      </c>
    </row>
    <row r="77" spans="1:14" ht="18" customHeight="1" x14ac:dyDescent="0.2">
      <c r="B77" s="167" t="s">
        <v>974</v>
      </c>
      <c r="C77" s="193">
        <v>0</v>
      </c>
      <c r="D77" s="193">
        <v>0</v>
      </c>
      <c r="E77" s="193">
        <v>0</v>
      </c>
      <c r="F77" s="193">
        <v>0</v>
      </c>
      <c r="G77" s="193">
        <v>0</v>
      </c>
      <c r="H77" s="193">
        <v>0</v>
      </c>
      <c r="I77" s="193">
        <v>0</v>
      </c>
      <c r="J77" s="193">
        <v>0.01</v>
      </c>
      <c r="K77" s="193">
        <v>0</v>
      </c>
      <c r="L77" s="193">
        <f>+AVERAGE(C77:J77)</f>
        <v>1.25E-3</v>
      </c>
    </row>
    <row r="78" spans="1:14" ht="18" customHeight="1" x14ac:dyDescent="0.2">
      <c r="A78" s="82"/>
      <c r="B78" s="168" t="s">
        <v>978</v>
      </c>
      <c r="C78" s="138">
        <v>5179</v>
      </c>
      <c r="D78" s="138">
        <v>2574</v>
      </c>
      <c r="E78" s="138">
        <v>3343</v>
      </c>
      <c r="F78" s="138">
        <v>5590</v>
      </c>
      <c r="G78" s="138">
        <v>1585</v>
      </c>
      <c r="H78" s="138">
        <v>5047</v>
      </c>
      <c r="I78" s="138">
        <v>1205</v>
      </c>
      <c r="J78" s="138">
        <v>1825</v>
      </c>
      <c r="K78" s="138">
        <v>0</v>
      </c>
      <c r="L78" s="138">
        <f>+SUM(C78:J78)</f>
        <v>26348</v>
      </c>
    </row>
    <row r="79" spans="1:14" ht="18" customHeight="1" x14ac:dyDescent="0.2">
      <c r="A79" s="82"/>
      <c r="B79" s="168" t="s">
        <v>979</v>
      </c>
      <c r="C79" s="138">
        <v>302</v>
      </c>
      <c r="D79" s="138">
        <v>105</v>
      </c>
      <c r="E79" s="138">
        <v>164</v>
      </c>
      <c r="F79" s="138">
        <v>172</v>
      </c>
      <c r="G79" s="138">
        <v>126</v>
      </c>
      <c r="H79" s="138">
        <v>165</v>
      </c>
      <c r="I79" s="138">
        <v>59</v>
      </c>
      <c r="J79" s="138">
        <v>83</v>
      </c>
      <c r="K79" s="138">
        <v>0</v>
      </c>
      <c r="L79" s="138">
        <f>+SUM(C79:J79)</f>
        <v>1176</v>
      </c>
    </row>
    <row r="80" spans="1:14" ht="18" customHeight="1" x14ac:dyDescent="0.2">
      <c r="B80" s="168" t="s">
        <v>980</v>
      </c>
      <c r="C80" s="138">
        <v>306</v>
      </c>
      <c r="D80" s="138">
        <v>125</v>
      </c>
      <c r="E80" s="138">
        <v>240</v>
      </c>
      <c r="F80" s="138">
        <v>139</v>
      </c>
      <c r="G80" s="138">
        <v>85</v>
      </c>
      <c r="H80" s="138">
        <v>150</v>
      </c>
      <c r="I80" s="138">
        <v>29</v>
      </c>
      <c r="J80" s="138">
        <v>64</v>
      </c>
      <c r="K80" s="138">
        <v>0</v>
      </c>
      <c r="L80" s="138">
        <f>+SUM(C80:J80)</f>
        <v>1138</v>
      </c>
    </row>
    <row r="81" spans="2:12" ht="18" customHeight="1" x14ac:dyDescent="0.2">
      <c r="B81" s="188" t="s">
        <v>988</v>
      </c>
      <c r="C81" s="138">
        <v>0</v>
      </c>
      <c r="D81" s="138">
        <v>0</v>
      </c>
      <c r="E81" s="138">
        <v>0</v>
      </c>
      <c r="F81" s="138">
        <v>1</v>
      </c>
      <c r="G81" s="138">
        <v>0</v>
      </c>
      <c r="H81" s="138">
        <v>0</v>
      </c>
      <c r="I81" s="138">
        <v>0</v>
      </c>
      <c r="J81" s="138">
        <v>0</v>
      </c>
      <c r="K81" s="138">
        <v>0</v>
      </c>
      <c r="L81" s="138">
        <f t="shared" ref="L81:L86" si="3">+SUM(C81:J81)</f>
        <v>1</v>
      </c>
    </row>
    <row r="82" spans="2:12" ht="18" customHeight="1" x14ac:dyDescent="0.2">
      <c r="B82" s="188" t="s">
        <v>989</v>
      </c>
      <c r="C82" s="138">
        <v>1</v>
      </c>
      <c r="D82" s="138">
        <v>1</v>
      </c>
      <c r="E82" s="138">
        <v>1</v>
      </c>
      <c r="F82" s="138">
        <v>1</v>
      </c>
      <c r="G82" s="138">
        <v>1</v>
      </c>
      <c r="H82" s="138">
        <v>1</v>
      </c>
      <c r="I82" s="138">
        <v>1</v>
      </c>
      <c r="J82" s="138">
        <v>1</v>
      </c>
      <c r="K82" s="138">
        <v>1</v>
      </c>
      <c r="L82" s="138">
        <f>+SUM(C82:K82)</f>
        <v>9</v>
      </c>
    </row>
    <row r="83" spans="2:12" ht="18" customHeight="1" x14ac:dyDescent="0.2">
      <c r="B83" s="188" t="s">
        <v>990</v>
      </c>
      <c r="C83" s="236">
        <v>29</v>
      </c>
      <c r="D83" s="237"/>
      <c r="E83" s="237"/>
      <c r="F83" s="237"/>
      <c r="G83" s="237"/>
      <c r="H83" s="237"/>
      <c r="I83" s="237"/>
      <c r="J83" s="237"/>
      <c r="K83" s="238"/>
      <c r="L83" s="138">
        <f t="shared" si="3"/>
        <v>29</v>
      </c>
    </row>
    <row r="84" spans="2:12" ht="18" customHeight="1" x14ac:dyDescent="0.2">
      <c r="B84" s="188" t="s">
        <v>991</v>
      </c>
      <c r="C84" s="236">
        <v>29</v>
      </c>
      <c r="D84" s="237"/>
      <c r="E84" s="237"/>
      <c r="F84" s="237"/>
      <c r="G84" s="237"/>
      <c r="H84" s="237"/>
      <c r="I84" s="237"/>
      <c r="J84" s="237"/>
      <c r="K84" s="238"/>
      <c r="L84" s="138">
        <f>+SUM(C84:J84)</f>
        <v>29</v>
      </c>
    </row>
    <row r="85" spans="2:12" ht="18" customHeight="1" x14ac:dyDescent="0.2">
      <c r="B85" s="188" t="s">
        <v>992</v>
      </c>
      <c r="C85" s="138">
        <v>4</v>
      </c>
      <c r="D85" s="138">
        <v>9</v>
      </c>
      <c r="E85" s="138">
        <v>2</v>
      </c>
      <c r="F85" s="138">
        <v>0</v>
      </c>
      <c r="G85" s="138">
        <v>1</v>
      </c>
      <c r="H85" s="138">
        <v>0</v>
      </c>
      <c r="I85" s="138">
        <v>1</v>
      </c>
      <c r="J85" s="138">
        <v>0</v>
      </c>
      <c r="K85" s="138">
        <v>0</v>
      </c>
      <c r="L85" s="138">
        <f>+SUM(C85:J85)</f>
        <v>17</v>
      </c>
    </row>
    <row r="86" spans="2:12" ht="18" customHeight="1" x14ac:dyDescent="0.2">
      <c r="B86" s="188" t="s">
        <v>993</v>
      </c>
      <c r="C86" s="138">
        <v>0</v>
      </c>
      <c r="D86" s="138">
        <v>0</v>
      </c>
      <c r="E86" s="138">
        <v>0</v>
      </c>
      <c r="F86" s="138">
        <v>0</v>
      </c>
      <c r="G86" s="138">
        <v>0</v>
      </c>
      <c r="H86" s="138">
        <v>0</v>
      </c>
      <c r="I86" s="138">
        <v>0</v>
      </c>
      <c r="J86" s="138">
        <v>0</v>
      </c>
      <c r="K86" s="138">
        <v>0</v>
      </c>
      <c r="L86" s="138">
        <f t="shared" si="3"/>
        <v>0</v>
      </c>
    </row>
    <row r="87" spans="2:12" ht="18" customHeight="1" x14ac:dyDescent="0.2">
      <c r="B87" s="188" t="s">
        <v>995</v>
      </c>
      <c r="C87" s="234">
        <v>16572</v>
      </c>
      <c r="D87" s="235"/>
      <c r="E87" s="235"/>
      <c r="F87" s="235"/>
      <c r="G87" s="235"/>
      <c r="H87" s="235"/>
      <c r="I87" s="235"/>
      <c r="J87" s="235"/>
      <c r="K87" s="195"/>
      <c r="L87" s="196">
        <f>C87</f>
        <v>16572</v>
      </c>
    </row>
    <row r="88" spans="2:12" ht="18" customHeight="1" x14ac:dyDescent="0.2">
      <c r="B88" s="188" t="s">
        <v>996</v>
      </c>
      <c r="C88" s="236">
        <v>245</v>
      </c>
      <c r="D88" s="237"/>
      <c r="E88" s="237"/>
      <c r="F88" s="237"/>
      <c r="G88" s="237"/>
      <c r="H88" s="237"/>
      <c r="I88" s="237"/>
      <c r="J88" s="237"/>
      <c r="K88" s="194"/>
      <c r="L88" s="138">
        <f>C88</f>
        <v>245</v>
      </c>
    </row>
    <row r="89" spans="2:12" ht="18" customHeight="1" x14ac:dyDescent="0.2">
      <c r="B89" s="188" t="s">
        <v>997</v>
      </c>
      <c r="C89" s="138">
        <v>0</v>
      </c>
      <c r="D89" s="138">
        <v>0</v>
      </c>
      <c r="E89" s="138">
        <v>0</v>
      </c>
      <c r="F89" s="138">
        <v>0</v>
      </c>
      <c r="G89" s="138">
        <v>0</v>
      </c>
      <c r="H89" s="138">
        <v>0</v>
      </c>
      <c r="I89" s="138">
        <v>0</v>
      </c>
      <c r="J89" s="138">
        <v>0</v>
      </c>
      <c r="K89" s="138"/>
      <c r="L89" s="138">
        <f>+SUM(C89:J89)</f>
        <v>0</v>
      </c>
    </row>
    <row r="92" spans="2:12" x14ac:dyDescent="0.2">
      <c r="B92" s="56" t="s">
        <v>1020</v>
      </c>
    </row>
    <row r="93" spans="2:12" x14ac:dyDescent="0.2">
      <c r="B93" s="56" t="s">
        <v>1021</v>
      </c>
    </row>
  </sheetData>
  <mergeCells count="14">
    <mergeCell ref="C60:K60"/>
    <mergeCell ref="C64:K64"/>
    <mergeCell ref="C73:K73"/>
    <mergeCell ref="C87:J87"/>
    <mergeCell ref="C88:J88"/>
    <mergeCell ref="C63:K63"/>
    <mergeCell ref="C62:K62"/>
    <mergeCell ref="C83:K83"/>
    <mergeCell ref="C84:K84"/>
    <mergeCell ref="C67:K67"/>
    <mergeCell ref="C70:K70"/>
    <mergeCell ref="C68:K68"/>
    <mergeCell ref="C69:K69"/>
    <mergeCell ref="C71:K71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8"/>
  <sheetViews>
    <sheetView zoomScale="77" zoomScaleNormal="77" workbookViewId="0">
      <selection activeCell="W70" sqref="W70"/>
    </sheetView>
  </sheetViews>
  <sheetFormatPr baseColWidth="10" defaultRowHeight="15" x14ac:dyDescent="0.25"/>
  <cols>
    <col min="1" max="1" width="6.7109375" customWidth="1"/>
    <col min="2" max="2" width="30.7109375" customWidth="1"/>
    <col min="3" max="3" width="10.7109375" customWidth="1"/>
    <col min="4" max="4" width="36.85546875" style="45" customWidth="1"/>
    <col min="5" max="5" width="36" style="45" customWidth="1"/>
    <col min="6" max="6" width="25.7109375" style="45" customWidth="1"/>
    <col min="7" max="7" width="38" style="45" customWidth="1"/>
    <col min="8" max="8" width="20.7109375" style="45" customWidth="1"/>
    <col min="9" max="9" width="10.7109375" customWidth="1"/>
    <col min="10" max="25" width="15.7109375" customWidth="1"/>
    <col min="26" max="26" width="17.7109375" customWidth="1"/>
    <col min="27" max="27" width="18.28515625" style="1" customWidth="1"/>
  </cols>
  <sheetData>
    <row r="1" spans="1:28" ht="15" customHeight="1" x14ac:dyDescent="0.25">
      <c r="A1" s="273" t="str">
        <f>'VALORES VARIABLES'!B1</f>
        <v>ALCANZADO A ENERO - JULIO</v>
      </c>
      <c r="B1" s="273"/>
      <c r="C1" s="273"/>
      <c r="D1" s="273"/>
    </row>
    <row r="2" spans="1:28" ht="15" customHeight="1" x14ac:dyDescent="0.25">
      <c r="A2" s="273"/>
      <c r="B2" s="273"/>
      <c r="C2" s="273"/>
      <c r="D2" s="273"/>
    </row>
    <row r="4" spans="1:28" ht="21" x14ac:dyDescent="0.25">
      <c r="A4" s="274" t="s">
        <v>239</v>
      </c>
      <c r="B4" s="274"/>
      <c r="C4" s="274"/>
      <c r="D4" s="274"/>
      <c r="E4" s="274"/>
      <c r="F4" s="274"/>
      <c r="G4" s="274"/>
      <c r="H4" s="274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</row>
    <row r="5" spans="1:28" ht="21" customHeight="1" x14ac:dyDescent="0.25">
      <c r="A5" s="271" t="s">
        <v>240</v>
      </c>
      <c r="B5" s="271"/>
      <c r="C5" s="271"/>
      <c r="D5" s="271"/>
      <c r="E5" s="271"/>
      <c r="F5" s="271"/>
      <c r="G5" s="271"/>
      <c r="H5" s="272"/>
      <c r="I5" s="269" t="s">
        <v>241</v>
      </c>
      <c r="J5" s="248" t="s">
        <v>242</v>
      </c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</row>
    <row r="6" spans="1:28" ht="21" customHeight="1" x14ac:dyDescent="0.25">
      <c r="A6" s="253"/>
      <c r="B6" s="253"/>
      <c r="C6" s="253"/>
      <c r="D6" s="253"/>
      <c r="E6" s="253"/>
      <c r="F6" s="253"/>
      <c r="G6" s="253"/>
      <c r="H6" s="254"/>
      <c r="I6" s="270"/>
      <c r="J6" s="248">
        <v>2024</v>
      </c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</row>
    <row r="7" spans="1:28" s="39" customFormat="1" ht="28.5" customHeight="1" x14ac:dyDescent="0.25">
      <c r="A7" s="259" t="s">
        <v>243</v>
      </c>
      <c r="B7" s="259" t="s">
        <v>244</v>
      </c>
      <c r="C7" s="259" t="s">
        <v>245</v>
      </c>
      <c r="D7" s="259" t="s">
        <v>246</v>
      </c>
      <c r="E7" s="259" t="s">
        <v>247</v>
      </c>
      <c r="F7" s="259" t="s">
        <v>4</v>
      </c>
      <c r="G7" s="259" t="s">
        <v>248</v>
      </c>
      <c r="H7" s="259" t="s">
        <v>249</v>
      </c>
      <c r="I7" s="268">
        <v>2023</v>
      </c>
      <c r="J7" s="133" t="s">
        <v>955</v>
      </c>
      <c r="K7" s="133" t="str">
        <f>'VALORES VARIABLES'!B1</f>
        <v>ALCANZADO A ENERO - JULIO</v>
      </c>
      <c r="L7" s="133" t="s">
        <v>955</v>
      </c>
      <c r="M7" s="133" t="str">
        <f>'VALORES VARIABLES'!$B1</f>
        <v>ALCANZADO A ENERO - JULIO</v>
      </c>
      <c r="N7" s="133" t="s">
        <v>955</v>
      </c>
      <c r="O7" s="133" t="str">
        <f>'VALORES VARIABLES'!$B1</f>
        <v>ALCANZADO A ENERO - JULIO</v>
      </c>
      <c r="P7" s="133" t="s">
        <v>955</v>
      </c>
      <c r="Q7" s="133" t="str">
        <f>'VALORES VARIABLES'!$B1</f>
        <v>ALCANZADO A ENERO - JULIO</v>
      </c>
      <c r="R7" s="133" t="s">
        <v>955</v>
      </c>
      <c r="S7" s="133" t="str">
        <f>'VALORES VARIABLES'!$B1</f>
        <v>ALCANZADO A ENERO - JULIO</v>
      </c>
      <c r="T7" s="133" t="s">
        <v>955</v>
      </c>
      <c r="U7" s="133" t="str">
        <f>'VALORES VARIABLES'!$B1</f>
        <v>ALCANZADO A ENERO - JULIO</v>
      </c>
      <c r="V7" s="133" t="s">
        <v>955</v>
      </c>
      <c r="W7" s="133" t="str">
        <f>'VALORES VARIABLES'!$B1</f>
        <v>ALCANZADO A ENERO - JULIO</v>
      </c>
      <c r="X7" s="133" t="s">
        <v>955</v>
      </c>
      <c r="Y7" s="133" t="str">
        <f>'VALORES VARIABLES'!$B1</f>
        <v>ALCANZADO A ENERO - JULIO</v>
      </c>
      <c r="Z7" s="245" t="s">
        <v>971</v>
      </c>
      <c r="AA7" s="247" t="str">
        <f>'VALORES VARIABLES'!B1</f>
        <v>ALCANZADO A ENERO - JULIO</v>
      </c>
    </row>
    <row r="8" spans="1:28" s="39" customFormat="1" ht="22.5" customHeight="1" x14ac:dyDescent="0.25">
      <c r="A8" s="259"/>
      <c r="B8" s="259"/>
      <c r="C8" s="259"/>
      <c r="D8" s="259"/>
      <c r="E8" s="259"/>
      <c r="F8" s="259"/>
      <c r="G8" s="259"/>
      <c r="H8" s="259"/>
      <c r="I8" s="262"/>
      <c r="J8" s="255" t="s">
        <v>1011</v>
      </c>
      <c r="K8" s="256"/>
      <c r="L8" s="255" t="s">
        <v>1016</v>
      </c>
      <c r="M8" s="256"/>
      <c r="N8" s="255" t="s">
        <v>1013</v>
      </c>
      <c r="O8" s="256"/>
      <c r="P8" s="255" t="s">
        <v>188</v>
      </c>
      <c r="Q8" s="256"/>
      <c r="R8" s="255" t="s">
        <v>1017</v>
      </c>
      <c r="S8" s="256"/>
      <c r="T8" s="255" t="s">
        <v>1014</v>
      </c>
      <c r="U8" s="256"/>
      <c r="V8" s="255" t="s">
        <v>1015</v>
      </c>
      <c r="W8" s="256"/>
      <c r="X8" s="255" t="s">
        <v>1016</v>
      </c>
      <c r="Y8" s="256"/>
      <c r="Z8" s="246"/>
      <c r="AA8" s="247"/>
    </row>
    <row r="9" spans="1:28" s="39" customFormat="1" ht="48.75" customHeight="1" x14ac:dyDescent="0.25">
      <c r="A9" s="258">
        <v>1.1000000000000001</v>
      </c>
      <c r="B9" s="258" t="s">
        <v>250</v>
      </c>
      <c r="C9" s="258" t="s">
        <v>251</v>
      </c>
      <c r="D9" s="258" t="s">
        <v>252</v>
      </c>
      <c r="E9" s="40" t="s">
        <v>253</v>
      </c>
      <c r="F9" s="40" t="s">
        <v>254</v>
      </c>
      <c r="G9" s="40" t="s">
        <v>255</v>
      </c>
      <c r="H9" s="40" t="s">
        <v>256</v>
      </c>
      <c r="I9" s="42">
        <v>1</v>
      </c>
      <c r="J9" s="134">
        <v>1</v>
      </c>
      <c r="K9" s="134">
        <v>0</v>
      </c>
      <c r="L9" s="134">
        <v>1</v>
      </c>
      <c r="M9" s="134">
        <v>0</v>
      </c>
      <c r="N9" s="134">
        <v>1</v>
      </c>
      <c r="O9" s="134">
        <v>1</v>
      </c>
      <c r="P9" s="134">
        <v>1</v>
      </c>
      <c r="Q9" s="134">
        <v>0</v>
      </c>
      <c r="R9" s="134">
        <v>1</v>
      </c>
      <c r="S9" s="134">
        <v>0</v>
      </c>
      <c r="T9" s="134">
        <v>1</v>
      </c>
      <c r="U9" s="134">
        <v>0</v>
      </c>
      <c r="V9" s="134">
        <v>1</v>
      </c>
      <c r="W9" s="134">
        <v>1</v>
      </c>
      <c r="X9" s="134">
        <v>1</v>
      </c>
      <c r="Y9" s="134">
        <v>0</v>
      </c>
      <c r="Z9" s="134">
        <v>1</v>
      </c>
      <c r="AA9" s="143">
        <v>0.22222222222222199</v>
      </c>
    </row>
    <row r="10" spans="1:28" ht="63.75" x14ac:dyDescent="0.25">
      <c r="A10" s="258"/>
      <c r="B10" s="258"/>
      <c r="C10" s="258"/>
      <c r="D10" s="258"/>
      <c r="E10" s="40" t="s">
        <v>257</v>
      </c>
      <c r="F10" s="40" t="s">
        <v>258</v>
      </c>
      <c r="G10" s="40" t="s">
        <v>944</v>
      </c>
      <c r="H10" s="40" t="s">
        <v>259</v>
      </c>
      <c r="I10" s="197">
        <v>0.875</v>
      </c>
      <c r="J10" s="134">
        <v>1</v>
      </c>
      <c r="K10" s="134">
        <v>0</v>
      </c>
      <c r="L10" s="134">
        <v>1</v>
      </c>
      <c r="M10" s="134">
        <v>0</v>
      </c>
      <c r="N10" s="134">
        <v>1</v>
      </c>
      <c r="O10" s="134">
        <v>1</v>
      </c>
      <c r="P10" s="134">
        <v>1</v>
      </c>
      <c r="Q10" s="134">
        <v>0</v>
      </c>
      <c r="R10" s="134">
        <v>1</v>
      </c>
      <c r="S10" s="134">
        <v>0</v>
      </c>
      <c r="T10" s="134">
        <v>1</v>
      </c>
      <c r="U10" s="134">
        <v>0</v>
      </c>
      <c r="V10" s="134">
        <v>1</v>
      </c>
      <c r="W10" s="134">
        <v>1</v>
      </c>
      <c r="X10" s="134">
        <v>0</v>
      </c>
      <c r="Y10" s="134">
        <v>0</v>
      </c>
      <c r="Z10" s="134">
        <v>1</v>
      </c>
      <c r="AA10" s="144">
        <f>+SUM('VALORES VARIABLES'!E5,'VALORES VARIABLES'!I5)/'VALORES VARIABLES'!L5</f>
        <v>0.16018662519440124</v>
      </c>
    </row>
    <row r="11" spans="1:28" ht="66.75" customHeight="1" x14ac:dyDescent="0.25">
      <c r="A11" s="258"/>
      <c r="B11" s="258"/>
      <c r="C11" s="40" t="s">
        <v>260</v>
      </c>
      <c r="D11" s="40" t="s">
        <v>478</v>
      </c>
      <c r="E11" s="40" t="s">
        <v>478</v>
      </c>
      <c r="F11" s="40" t="s">
        <v>261</v>
      </c>
      <c r="G11" s="40" t="s">
        <v>262</v>
      </c>
      <c r="H11" s="40" t="s">
        <v>263</v>
      </c>
      <c r="I11" s="48">
        <v>0</v>
      </c>
      <c r="J11" s="48">
        <v>0</v>
      </c>
      <c r="K11" s="48">
        <f>'VALORES VARIABLES'!C66</f>
        <v>0</v>
      </c>
      <c r="L11" s="48">
        <v>0</v>
      </c>
      <c r="M11" s="48">
        <f>'VALORES VARIABLES'!D66</f>
        <v>0</v>
      </c>
      <c r="N11" s="48">
        <v>0</v>
      </c>
      <c r="O11" s="48">
        <f>'VALORES VARIABLES'!E66</f>
        <v>0</v>
      </c>
      <c r="P11" s="48">
        <v>0</v>
      </c>
      <c r="Q11" s="48">
        <f>'VALORES VARIABLES'!F66</f>
        <v>0</v>
      </c>
      <c r="R11" s="48">
        <v>0</v>
      </c>
      <c r="S11" s="48">
        <f>'VALORES VARIABLES'!G66</f>
        <v>0</v>
      </c>
      <c r="T11" s="48">
        <v>0</v>
      </c>
      <c r="U11" s="48">
        <f>'VALORES VARIABLES'!H66</f>
        <v>0</v>
      </c>
      <c r="V11" s="48">
        <v>0</v>
      </c>
      <c r="W11" s="48">
        <f>'VALORES VARIABLES'!I66</f>
        <v>0</v>
      </c>
      <c r="X11" s="48">
        <v>0</v>
      </c>
      <c r="Y11" s="48">
        <f>'VALORES VARIABLES'!J66</f>
        <v>0</v>
      </c>
      <c r="Z11" s="48">
        <v>1</v>
      </c>
      <c r="AA11" s="144" t="e">
        <f>+SUM(K11,M11,O11,Q11,S11,U11,W11,Y11,#REF!)/Z11</f>
        <v>#REF!</v>
      </c>
    </row>
    <row r="12" spans="1:28" ht="51" x14ac:dyDescent="0.25">
      <c r="A12" s="258">
        <v>1.2</v>
      </c>
      <c r="B12" s="258" t="s">
        <v>264</v>
      </c>
      <c r="C12" s="40" t="s">
        <v>265</v>
      </c>
      <c r="D12" s="40" t="s">
        <v>266</v>
      </c>
      <c r="E12" s="40" t="s">
        <v>267</v>
      </c>
      <c r="F12" s="40" t="s">
        <v>268</v>
      </c>
      <c r="G12" s="40" t="s">
        <v>943</v>
      </c>
      <c r="H12" s="40" t="s">
        <v>269</v>
      </c>
      <c r="I12" s="43">
        <v>0.9375</v>
      </c>
      <c r="J12" s="145">
        <f>'VALORES VARIABLES'!C44</f>
        <v>10</v>
      </c>
      <c r="K12" s="146">
        <f>'VALORES VARIABLES'!C43</f>
        <v>10</v>
      </c>
      <c r="L12" s="145">
        <f>'VALORES VARIABLES'!D44</f>
        <v>15</v>
      </c>
      <c r="M12" s="146">
        <f>'VALORES VARIABLES'!D43</f>
        <v>14</v>
      </c>
      <c r="N12" s="145">
        <f>'VALORES VARIABLES'!E44</f>
        <v>9</v>
      </c>
      <c r="O12" s="146">
        <f>'VALORES VARIABLES'!E43</f>
        <v>9</v>
      </c>
      <c r="P12" s="145">
        <f>'VALORES VARIABLES'!F44</f>
        <v>17</v>
      </c>
      <c r="Q12" s="146">
        <f>'VALORES VARIABLES'!F43</f>
        <v>17</v>
      </c>
      <c r="R12" s="145">
        <f>'VALORES VARIABLES'!G44</f>
        <v>8</v>
      </c>
      <c r="S12" s="146">
        <f>'VALORES VARIABLES'!G43</f>
        <v>8</v>
      </c>
      <c r="T12" s="145">
        <f>'VALORES VARIABLES'!H44</f>
        <v>9</v>
      </c>
      <c r="U12" s="146">
        <f>'VALORES VARIABLES'!H43</f>
        <v>9</v>
      </c>
      <c r="V12" s="145">
        <f>'VALORES VARIABLES'!I44</f>
        <v>8</v>
      </c>
      <c r="W12" s="146">
        <f>'VALORES VARIABLES'!I43</f>
        <v>8</v>
      </c>
      <c r="X12" s="145">
        <f>'VALORES VARIABLES'!J44</f>
        <v>8</v>
      </c>
      <c r="Y12" s="146">
        <f>'VALORES VARIABLES'!J43</f>
        <v>8</v>
      </c>
      <c r="Z12" s="147" t="e">
        <f>+SUM(J12,L12,N12,P12,R12,T12,V12,X12,#REF!)</f>
        <v>#REF!</v>
      </c>
      <c r="AA12" s="148" t="e">
        <f>+SUM(K12,M12,O12,Q12,S12,W12,Y12,#REF!)</f>
        <v>#REF!</v>
      </c>
      <c r="AB12" s="142" t="e">
        <f t="shared" ref="AB12:AB17" si="0">+AA12/Z12</f>
        <v>#REF!</v>
      </c>
    </row>
    <row r="13" spans="1:28" ht="51" x14ac:dyDescent="0.25">
      <c r="A13" s="258"/>
      <c r="B13" s="258"/>
      <c r="C13" s="40" t="s">
        <v>270</v>
      </c>
      <c r="D13" s="40" t="s">
        <v>271</v>
      </c>
      <c r="E13" s="40" t="s">
        <v>272</v>
      </c>
      <c r="F13" s="40" t="s">
        <v>273</v>
      </c>
      <c r="G13" s="40" t="s">
        <v>274</v>
      </c>
      <c r="H13" s="40" t="s">
        <v>269</v>
      </c>
      <c r="I13" s="42">
        <v>0.66659999999999997</v>
      </c>
      <c r="J13" s="145">
        <f>'VALORES VARIABLES'!C44</f>
        <v>10</v>
      </c>
      <c r="K13" s="146">
        <f>SUM('VALORES VARIABLES'!C35,'VALORES VARIABLES'!C36)</f>
        <v>8</v>
      </c>
      <c r="L13" s="145">
        <f>'VALORES VARIABLES'!D44</f>
        <v>15</v>
      </c>
      <c r="M13" s="146">
        <f>SUM('VALORES VARIABLES'!D35,'VALORES VARIABLES'!D36)</f>
        <v>8</v>
      </c>
      <c r="N13" s="145">
        <f>'VALORES VARIABLES'!E44</f>
        <v>9</v>
      </c>
      <c r="O13" s="146">
        <f>SUM('VALORES VARIABLES'!E35,'VALORES VARIABLES'!E36)</f>
        <v>7</v>
      </c>
      <c r="P13" s="145">
        <f>'VALORES VARIABLES'!F44</f>
        <v>17</v>
      </c>
      <c r="Q13" s="146">
        <f>SUM('VALORES VARIABLES'!F35,'VALORES VARIABLES'!F36)</f>
        <v>9</v>
      </c>
      <c r="R13" s="145">
        <f>'VALORES VARIABLES'!G44</f>
        <v>8</v>
      </c>
      <c r="S13" s="146">
        <f>SUM('VALORES VARIABLES'!G35,'VALORES VARIABLES'!G36)</f>
        <v>8</v>
      </c>
      <c r="T13" s="145">
        <f>'VALORES VARIABLES'!H44</f>
        <v>9</v>
      </c>
      <c r="U13" s="146">
        <f>SUM('VALORES VARIABLES'!H35,'VALORES VARIABLES'!H36)</f>
        <v>7</v>
      </c>
      <c r="V13" s="145">
        <f>'VALORES VARIABLES'!I44</f>
        <v>8</v>
      </c>
      <c r="W13" s="146">
        <f>SUM('VALORES VARIABLES'!I35,'VALORES VARIABLES'!I36)</f>
        <v>6</v>
      </c>
      <c r="X13" s="145">
        <f>'VALORES VARIABLES'!J44</f>
        <v>8</v>
      </c>
      <c r="Y13" s="146">
        <f>SUM('VALORES VARIABLES'!J35,'VALORES VARIABLES'!J36)</f>
        <v>5</v>
      </c>
      <c r="Z13" s="147" t="e">
        <f>+SUM(J13,L13,N13,P13,R13,V13,X13,#REF!)</f>
        <v>#REF!</v>
      </c>
      <c r="AA13" s="148" t="e">
        <f>+SUM(K13,M13,O13,Q13,S13,U13,W13,Y13,#REF!)</f>
        <v>#REF!</v>
      </c>
      <c r="AB13" s="142" t="e">
        <f t="shared" si="0"/>
        <v>#REF!</v>
      </c>
    </row>
    <row r="14" spans="1:28" ht="63.75" x14ac:dyDescent="0.25">
      <c r="A14" s="258"/>
      <c r="B14" s="258"/>
      <c r="C14" s="40" t="s">
        <v>275</v>
      </c>
      <c r="D14" s="40" t="s">
        <v>276</v>
      </c>
      <c r="E14" s="40" t="s">
        <v>277</v>
      </c>
      <c r="F14" s="40" t="s">
        <v>278</v>
      </c>
      <c r="G14" s="40" t="s">
        <v>279</v>
      </c>
      <c r="H14" s="40" t="s">
        <v>263</v>
      </c>
      <c r="I14" s="42">
        <v>0.375</v>
      </c>
      <c r="J14" s="145">
        <v>3</v>
      </c>
      <c r="K14" s="146">
        <f>'VALORES VARIABLES'!C41</f>
        <v>5</v>
      </c>
      <c r="L14" s="146">
        <v>3</v>
      </c>
      <c r="M14" s="146">
        <f>'VALORES VARIABLES'!D41</f>
        <v>6</v>
      </c>
      <c r="N14" s="145">
        <v>3</v>
      </c>
      <c r="O14" s="146">
        <f>'VALORES VARIABLES'!E41</f>
        <v>5</v>
      </c>
      <c r="P14" s="145">
        <v>8</v>
      </c>
      <c r="Q14" s="146">
        <f>'VALORES VARIABLES'!F41</f>
        <v>3</v>
      </c>
      <c r="R14" s="145">
        <v>1</v>
      </c>
      <c r="S14" s="146">
        <f>'VALORES VARIABLES'!G41</f>
        <v>1</v>
      </c>
      <c r="T14" s="145">
        <v>2</v>
      </c>
      <c r="U14" s="146">
        <f>'VALORES VARIABLES'!H41</f>
        <v>2</v>
      </c>
      <c r="V14" s="145">
        <v>4</v>
      </c>
      <c r="W14" s="146">
        <f>'VALORES VARIABLES'!I41</f>
        <v>4</v>
      </c>
      <c r="X14" s="145">
        <v>0</v>
      </c>
      <c r="Y14" s="146">
        <f>'VALORES VARIABLES'!J41</f>
        <v>1</v>
      </c>
      <c r="Z14" s="147" t="e">
        <f>+SUM(J14,L14,N14,P14,R14,V14,X14,#REF!)</f>
        <v>#REF!</v>
      </c>
      <c r="AA14" s="148" t="e">
        <f>+SUM(K14,M14,O14,Q14,S14,U14,W14,Y14,#REF!)</f>
        <v>#REF!</v>
      </c>
      <c r="AB14" s="142" t="e">
        <f t="shared" si="0"/>
        <v>#REF!</v>
      </c>
    </row>
    <row r="15" spans="1:28" ht="51" x14ac:dyDescent="0.25">
      <c r="A15" s="44">
        <v>1.3</v>
      </c>
      <c r="B15" s="40" t="s">
        <v>280</v>
      </c>
      <c r="C15" s="40" t="s">
        <v>281</v>
      </c>
      <c r="D15" s="40" t="s">
        <v>282</v>
      </c>
      <c r="E15" s="40" t="s">
        <v>283</v>
      </c>
      <c r="F15" s="40" t="s">
        <v>284</v>
      </c>
      <c r="G15" s="40" t="s">
        <v>285</v>
      </c>
      <c r="H15" s="40" t="s">
        <v>286</v>
      </c>
      <c r="I15" s="41">
        <v>95</v>
      </c>
      <c r="J15" s="48">
        <f>+SUM('VALORES VARIABLES'!C68,'VALORES VARIABLES'!C70)</f>
        <v>101</v>
      </c>
      <c r="K15" s="48">
        <f>+'VALORES VARIABLES'!C69</f>
        <v>71</v>
      </c>
      <c r="L15" s="48">
        <f>+SUM('VALORES VARIABLES'!D68,'VALORES VARIABLES'!D70)</f>
        <v>0</v>
      </c>
      <c r="M15" s="48">
        <f>+'VALORES VARIABLES'!D69</f>
        <v>0</v>
      </c>
      <c r="N15" s="48">
        <f>+SUM('VALORES VARIABLES'!E68,'VALORES VARIABLES'!E70)</f>
        <v>0</v>
      </c>
      <c r="O15" s="48">
        <f>+'VALORES VARIABLES'!E69</f>
        <v>0</v>
      </c>
      <c r="P15" s="48">
        <f>+SUM('VALORES VARIABLES'!F68,'VALORES VARIABLES'!F70)</f>
        <v>0</v>
      </c>
      <c r="Q15" s="48">
        <f>+'VALORES VARIABLES'!F69</f>
        <v>0</v>
      </c>
      <c r="R15" s="48">
        <f>+SUM('VALORES VARIABLES'!G68,'VALORES VARIABLES'!G70)</f>
        <v>0</v>
      </c>
      <c r="S15" s="48">
        <f>+'VALORES VARIABLES'!G69</f>
        <v>0</v>
      </c>
      <c r="T15" s="48">
        <f>+SUM('VALORES VARIABLES'!H68,'VALORES VARIABLES'!H70)</f>
        <v>0</v>
      </c>
      <c r="U15" s="48">
        <f>+'VALORES VARIABLES'!H69</f>
        <v>0</v>
      </c>
      <c r="V15" s="48">
        <f>+SUM('VALORES VARIABLES'!I68,'VALORES VARIABLES'!I70)</f>
        <v>0</v>
      </c>
      <c r="W15" s="48">
        <f>+'VALORES VARIABLES'!I69</f>
        <v>0</v>
      </c>
      <c r="X15" s="48">
        <f>+SUM('VALORES VARIABLES'!J68,'VALORES VARIABLES'!J70)</f>
        <v>0</v>
      </c>
      <c r="Y15" s="48">
        <f>+'VALORES VARIABLES'!J69</f>
        <v>0</v>
      </c>
      <c r="Z15" s="146" t="e">
        <f>+SUM(J15,L15,N15,P15,R15,T15,V15,X15,#REF!)</f>
        <v>#REF!</v>
      </c>
      <c r="AA15" s="148" t="e">
        <f>+SUM(K15,M15,O15,Q15,S15,U15,W15,Y15,#REF!)</f>
        <v>#REF!</v>
      </c>
      <c r="AB15" s="142" t="e">
        <f t="shared" si="0"/>
        <v>#REF!</v>
      </c>
    </row>
    <row r="16" spans="1:28" ht="38.25" x14ac:dyDescent="0.25">
      <c r="A16" s="258">
        <v>1.4</v>
      </c>
      <c r="B16" s="258" t="s">
        <v>287</v>
      </c>
      <c r="C16" s="40" t="s">
        <v>288</v>
      </c>
      <c r="D16" s="40" t="s">
        <v>289</v>
      </c>
      <c r="E16" s="40" t="s">
        <v>290</v>
      </c>
      <c r="F16" s="40" t="s">
        <v>291</v>
      </c>
      <c r="G16" s="40" t="s">
        <v>292</v>
      </c>
      <c r="H16" s="40" t="s">
        <v>293</v>
      </c>
      <c r="I16" s="134">
        <v>0.05</v>
      </c>
      <c r="J16" s="48">
        <f>+SUM('VALORES VARIABLES'!C5,'VALORES VARIABLES'!C44)</f>
        <v>507</v>
      </c>
      <c r="K16" s="48">
        <f>+SUM('VALORES VARIABLES'!C15,'VALORES VARIABLES'!C52)</f>
        <v>14</v>
      </c>
      <c r="L16" s="48">
        <f>+SUM('VALORES VARIABLES'!D5,'VALORES VARIABLES'!D44)</f>
        <v>279</v>
      </c>
      <c r="M16" s="48">
        <f>+SUM('VALORES VARIABLES'!D15,'VALORES VARIABLES'!D52)</f>
        <v>8</v>
      </c>
      <c r="N16" s="48">
        <f>+SUM('VALORES VARIABLES'!E5,'VALORES VARIABLES'!E44)</f>
        <v>304</v>
      </c>
      <c r="O16" s="48">
        <f>+SUM('VALORES VARIABLES'!E15,'VALORES VARIABLES'!E52)</f>
        <v>2</v>
      </c>
      <c r="P16" s="48">
        <f>+SUM('VALORES VARIABLES'!F5,'VALORES VARIABLES'!F44)</f>
        <v>566</v>
      </c>
      <c r="Q16" s="48">
        <f>+SUM('VALORES VARIABLES'!F15,'VALORES VARIABLES'!F52)</f>
        <v>8</v>
      </c>
      <c r="R16" s="48">
        <f>+SUM('VALORES VARIABLES'!G5,'VALORES VARIABLES'!G44)</f>
        <v>162</v>
      </c>
      <c r="S16" s="48">
        <f>+SUM('VALORES VARIABLES'!G15,'VALORES VARIABLES'!G52)</f>
        <v>24</v>
      </c>
      <c r="T16" s="48">
        <f>+SUM('VALORES VARIABLES'!H5,'VALORES VARIABLES'!H44)</f>
        <v>510</v>
      </c>
      <c r="U16" s="48">
        <f>+SUM('VALORES VARIABLES'!H15,'VALORES VARIABLES'!H52)</f>
        <v>23</v>
      </c>
      <c r="V16" s="48">
        <f>+SUM('VALORES VARIABLES'!I5,'VALORES VARIABLES'!I44)</f>
        <v>125</v>
      </c>
      <c r="W16" s="48">
        <f>+SUM('VALORES VARIABLES'!I15,'VALORES VARIABLES'!I52)</f>
        <v>13</v>
      </c>
      <c r="X16" s="48">
        <f>+SUM('VALORES VARIABLES'!J5,'VALORES VARIABLES'!J44)</f>
        <v>203</v>
      </c>
      <c r="Y16" s="48">
        <f>+SUM('VALORES VARIABLES'!J15,'VALORES VARIABLES'!J52)</f>
        <v>15</v>
      </c>
      <c r="Z16" s="146" t="e">
        <f>+SUM(J16,L16,N16,P16,R16,T16,V16,X16,#REF!)</f>
        <v>#REF!</v>
      </c>
      <c r="AA16" s="148" t="e">
        <f>+SUM(K16,M16,O16,Q16,S16,U16,W16,Y16,#REF!)</f>
        <v>#REF!</v>
      </c>
      <c r="AB16" s="142" t="e">
        <f t="shared" si="0"/>
        <v>#REF!</v>
      </c>
    </row>
    <row r="17" spans="1:28" ht="51" x14ac:dyDescent="0.25">
      <c r="A17" s="258"/>
      <c r="B17" s="258"/>
      <c r="C17" s="40" t="s">
        <v>294</v>
      </c>
      <c r="D17" s="40" t="s">
        <v>295</v>
      </c>
      <c r="E17" s="40" t="s">
        <v>296</v>
      </c>
      <c r="F17" s="40" t="s">
        <v>297</v>
      </c>
      <c r="G17" s="40" t="s">
        <v>298</v>
      </c>
      <c r="H17" s="40" t="s">
        <v>299</v>
      </c>
      <c r="I17" s="42">
        <v>0.10249999999999999</v>
      </c>
      <c r="J17" s="48">
        <f>J16</f>
        <v>507</v>
      </c>
      <c r="K17" s="48">
        <f>+SUM('VALORES VARIABLES'!C13,'VALORES VARIABLES'!C49)</f>
        <v>221</v>
      </c>
      <c r="L17" s="48">
        <f t="shared" ref="L17:X17" si="1">L16</f>
        <v>279</v>
      </c>
      <c r="M17" s="48">
        <f>+SUM('VALORES VARIABLES'!D13,'VALORES VARIABLES'!D49)</f>
        <v>89</v>
      </c>
      <c r="N17" s="48">
        <f t="shared" si="1"/>
        <v>304</v>
      </c>
      <c r="O17" s="48">
        <f>+SUM('VALORES VARIABLES'!E13,'VALORES VARIABLES'!E49)</f>
        <v>120</v>
      </c>
      <c r="P17" s="48">
        <f t="shared" si="1"/>
        <v>566</v>
      </c>
      <c r="Q17" s="48">
        <f>+SUM('VALORES VARIABLES'!F13,'VALORES VARIABLES'!F49)</f>
        <v>233</v>
      </c>
      <c r="R17" s="48">
        <f t="shared" si="1"/>
        <v>162</v>
      </c>
      <c r="S17" s="48">
        <f>+SUM('VALORES VARIABLES'!G13,'VALORES VARIABLES'!G49)</f>
        <v>82</v>
      </c>
      <c r="T17" s="48">
        <f t="shared" si="1"/>
        <v>510</v>
      </c>
      <c r="U17" s="48">
        <f>+SUM('VALORES VARIABLES'!H13,'VALORES VARIABLES'!H49)</f>
        <v>250</v>
      </c>
      <c r="V17" s="48">
        <f t="shared" si="1"/>
        <v>125</v>
      </c>
      <c r="W17" s="48">
        <f>+SUM('VALORES VARIABLES'!I13,'VALORES VARIABLES'!I49)</f>
        <v>54</v>
      </c>
      <c r="X17" s="48">
        <f t="shared" si="1"/>
        <v>203</v>
      </c>
      <c r="Y17" s="48">
        <f>+SUM('VALORES VARIABLES'!J13,'VALORES VARIABLES'!J49)</f>
        <v>64</v>
      </c>
      <c r="Z17" s="146" t="e">
        <f>+SUM(J17,L17,N17,P17,R17,T17,V17,X17,#REF!)</f>
        <v>#REF!</v>
      </c>
      <c r="AA17" s="148" t="e">
        <f>+SUM(K17,M17,O17,Q17,S17,U17,W17,Y17,#REF!)</f>
        <v>#REF!</v>
      </c>
      <c r="AB17" s="142" t="e">
        <f t="shared" si="0"/>
        <v>#REF!</v>
      </c>
    </row>
    <row r="19" spans="1:28" ht="21" customHeight="1" x14ac:dyDescent="0.25">
      <c r="A19" s="249" t="s">
        <v>300</v>
      </c>
      <c r="B19" s="250"/>
      <c r="C19" s="250"/>
      <c r="D19" s="250"/>
      <c r="E19" s="250"/>
      <c r="F19" s="250"/>
      <c r="G19" s="250"/>
      <c r="H19" s="251"/>
      <c r="I19" s="269" t="s">
        <v>241</v>
      </c>
      <c r="J19" s="248" t="s">
        <v>242</v>
      </c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</row>
    <row r="20" spans="1:28" ht="21" customHeight="1" x14ac:dyDescent="0.25">
      <c r="A20" s="252"/>
      <c r="B20" s="253"/>
      <c r="C20" s="253"/>
      <c r="D20" s="253"/>
      <c r="E20" s="253"/>
      <c r="F20" s="253"/>
      <c r="G20" s="253"/>
      <c r="H20" s="254"/>
      <c r="I20" s="270"/>
      <c r="J20" s="248">
        <v>2024</v>
      </c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</row>
    <row r="21" spans="1:28" ht="31.5" customHeight="1" x14ac:dyDescent="0.25">
      <c r="A21" s="259" t="s">
        <v>243</v>
      </c>
      <c r="B21" s="259" t="s">
        <v>244</v>
      </c>
      <c r="C21" s="259" t="s">
        <v>245</v>
      </c>
      <c r="D21" s="259" t="s">
        <v>246</v>
      </c>
      <c r="E21" s="259" t="s">
        <v>247</v>
      </c>
      <c r="F21" s="259" t="s">
        <v>4</v>
      </c>
      <c r="G21" s="259" t="s">
        <v>248</v>
      </c>
      <c r="H21" s="262" t="s">
        <v>301</v>
      </c>
      <c r="I21" s="266">
        <v>2023</v>
      </c>
      <c r="J21" s="133" t="str">
        <f>J7</f>
        <v>PROYECTADO 2024</v>
      </c>
      <c r="K21" s="133" t="str">
        <f>K7</f>
        <v>ALCANZADO A ENERO - JULIO</v>
      </c>
      <c r="L21" s="133" t="str">
        <f t="shared" ref="L21:Y21" si="2">L7</f>
        <v>PROYECTADO 2024</v>
      </c>
      <c r="M21" s="133" t="str">
        <f t="shared" si="2"/>
        <v>ALCANZADO A ENERO - JULIO</v>
      </c>
      <c r="N21" s="133" t="str">
        <f t="shared" si="2"/>
        <v>PROYECTADO 2024</v>
      </c>
      <c r="O21" s="133" t="str">
        <f t="shared" si="2"/>
        <v>ALCANZADO A ENERO - JULIO</v>
      </c>
      <c r="P21" s="133" t="str">
        <f t="shared" si="2"/>
        <v>PROYECTADO 2024</v>
      </c>
      <c r="Q21" s="133" t="str">
        <f t="shared" si="2"/>
        <v>ALCANZADO A ENERO - JULIO</v>
      </c>
      <c r="R21" s="133" t="str">
        <f t="shared" si="2"/>
        <v>PROYECTADO 2024</v>
      </c>
      <c r="S21" s="133" t="str">
        <f t="shared" si="2"/>
        <v>ALCANZADO A ENERO - JULIO</v>
      </c>
      <c r="T21" s="133" t="str">
        <f t="shared" si="2"/>
        <v>PROYECTADO 2024</v>
      </c>
      <c r="U21" s="133" t="str">
        <f t="shared" si="2"/>
        <v>ALCANZADO A ENERO - JULIO</v>
      </c>
      <c r="V21" s="133" t="str">
        <f t="shared" si="2"/>
        <v>PROYECTADO 2024</v>
      </c>
      <c r="W21" s="133" t="str">
        <f t="shared" si="2"/>
        <v>ALCANZADO A ENERO - JULIO</v>
      </c>
      <c r="X21" s="133" t="str">
        <f t="shared" si="2"/>
        <v>PROYECTADO 2024</v>
      </c>
      <c r="Y21" s="133" t="str">
        <f t="shared" si="2"/>
        <v>ALCANZADO A ENERO - JULIO</v>
      </c>
      <c r="Z21" s="245" t="s">
        <v>971</v>
      </c>
      <c r="AA21" s="247" t="str">
        <f>'VALORES VARIABLES'!B1</f>
        <v>ALCANZADO A ENERO - JULIO</v>
      </c>
    </row>
    <row r="22" spans="1:28" ht="25.5" customHeight="1" x14ac:dyDescent="0.25">
      <c r="A22" s="259"/>
      <c r="B22" s="259"/>
      <c r="C22" s="259"/>
      <c r="D22" s="259"/>
      <c r="E22" s="259"/>
      <c r="F22" s="259"/>
      <c r="G22" s="259"/>
      <c r="H22" s="262"/>
      <c r="I22" s="268"/>
      <c r="J22" s="255" t="s">
        <v>1011</v>
      </c>
      <c r="K22" s="256"/>
      <c r="L22" s="255" t="s">
        <v>1016</v>
      </c>
      <c r="M22" s="256"/>
      <c r="N22" s="255" t="s">
        <v>1013</v>
      </c>
      <c r="O22" s="256"/>
      <c r="P22" s="255" t="s">
        <v>188</v>
      </c>
      <c r="Q22" s="256"/>
      <c r="R22" s="255" t="s">
        <v>1017</v>
      </c>
      <c r="S22" s="256"/>
      <c r="T22" s="255" t="s">
        <v>1014</v>
      </c>
      <c r="U22" s="256"/>
      <c r="V22" s="255" t="s">
        <v>1015</v>
      </c>
      <c r="W22" s="256"/>
      <c r="X22" s="255" t="s">
        <v>1016</v>
      </c>
      <c r="Y22" s="256"/>
      <c r="Z22" s="246"/>
      <c r="AA22" s="247"/>
    </row>
    <row r="23" spans="1:28" ht="38.25" x14ac:dyDescent="0.25">
      <c r="A23" s="258" t="s">
        <v>302</v>
      </c>
      <c r="B23" s="258" t="s">
        <v>303</v>
      </c>
      <c r="C23" s="40" t="s">
        <v>304</v>
      </c>
      <c r="D23" s="40" t="s">
        <v>305</v>
      </c>
      <c r="E23" s="40" t="s">
        <v>306</v>
      </c>
      <c r="F23" s="40" t="s">
        <v>258</v>
      </c>
      <c r="G23" s="40" t="s">
        <v>307</v>
      </c>
      <c r="H23" s="40" t="s">
        <v>308</v>
      </c>
      <c r="I23" s="198">
        <v>2.5100000000000001E-2</v>
      </c>
      <c r="J23" s="152">
        <v>0.4</v>
      </c>
      <c r="K23" s="153">
        <f>+'VALORES VARIABLES'!C5/'VALORES VARIABLES'!C6-1</f>
        <v>3.5416666666666652E-2</v>
      </c>
      <c r="L23" s="152">
        <v>0.01</v>
      </c>
      <c r="M23" s="153">
        <f>+'VALORES VARIABLES'!D5/'VALORES VARIABLES'!D6-1</f>
        <v>1.538461538461533E-2</v>
      </c>
      <c r="N23" s="152">
        <v>0.05</v>
      </c>
      <c r="O23" s="153">
        <f>+'VALORES VARIABLES'!E5/'VALORES VARIABLES'!E6-1</f>
        <v>5.3571428571428603E-2</v>
      </c>
      <c r="P23" s="152">
        <v>0.08</v>
      </c>
      <c r="Q23" s="153">
        <f>+'VALORES VARIABLES'!F5/'VALORES VARIABLES'!F6-1</f>
        <v>-5.993150684931503E-2</v>
      </c>
      <c r="R23" s="152">
        <v>0.1</v>
      </c>
      <c r="S23" s="153">
        <f>+'VALORES VARIABLES'!G5/'VALORES VARIABLES'!G6-1</f>
        <v>0</v>
      </c>
      <c r="T23" s="152">
        <v>5.0000000000000001E-3</v>
      </c>
      <c r="U23" s="153">
        <f>+'VALORES VARIABLES'!H5/'VALORES VARIABLES'!H6-1</f>
        <v>3.0864197530864113E-2</v>
      </c>
      <c r="V23" s="152">
        <v>0.04</v>
      </c>
      <c r="W23" s="153">
        <f>+'VALORES VARIABLES'!I5/'VALORES VARIABLES'!I6-1</f>
        <v>7.3394495412844041E-2</v>
      </c>
      <c r="X23" s="152">
        <v>1</v>
      </c>
      <c r="Y23" s="153">
        <f>+'VALORES VARIABLES'!J5/'VALORES VARIABLES'!J6-1</f>
        <v>5.4054054054053946E-2</v>
      </c>
      <c r="Z23" s="46">
        <v>7.0000000000000007E-2</v>
      </c>
      <c r="AA23" s="184">
        <f>+'VALORES VARIABLES'!L5/'VALORES VARIABLES'!L6-1</f>
        <v>1.3396375098502666E-2</v>
      </c>
    </row>
    <row r="24" spans="1:28" ht="38.25" x14ac:dyDescent="0.25">
      <c r="A24" s="258"/>
      <c r="B24" s="258"/>
      <c r="C24" s="40" t="s">
        <v>309</v>
      </c>
      <c r="D24" s="40" t="s">
        <v>310</v>
      </c>
      <c r="E24" s="40" t="s">
        <v>311</v>
      </c>
      <c r="F24" s="40" t="s">
        <v>312</v>
      </c>
      <c r="G24" s="40" t="s">
        <v>313</v>
      </c>
      <c r="H24" s="40" t="s">
        <v>314</v>
      </c>
      <c r="I24" s="201">
        <v>2.5100000000000001E-2</v>
      </c>
      <c r="J24" s="48" t="s">
        <v>973</v>
      </c>
      <c r="K24" s="48" t="s">
        <v>973</v>
      </c>
      <c r="L24" s="48" t="s">
        <v>973</v>
      </c>
      <c r="M24" s="48" t="s">
        <v>973</v>
      </c>
      <c r="N24" s="48" t="s">
        <v>973</v>
      </c>
      <c r="O24" s="48" t="s">
        <v>973</v>
      </c>
      <c r="P24" s="48" t="s">
        <v>973</v>
      </c>
      <c r="Q24" s="48" t="s">
        <v>973</v>
      </c>
      <c r="R24" s="48" t="s">
        <v>973</v>
      </c>
      <c r="S24" s="48" t="s">
        <v>973</v>
      </c>
      <c r="T24" s="48" t="s">
        <v>973</v>
      </c>
      <c r="U24" s="48" t="s">
        <v>973</v>
      </c>
      <c r="V24" s="48" t="s">
        <v>973</v>
      </c>
      <c r="W24" s="48" t="s">
        <v>973</v>
      </c>
      <c r="X24" s="48" t="s">
        <v>973</v>
      </c>
      <c r="Y24" s="48" t="s">
        <v>973</v>
      </c>
      <c r="Z24" s="134">
        <v>0.1</v>
      </c>
      <c r="AA24" s="185" t="e">
        <f>+'VALORES VARIABLES'!#REF!/'VALORES VARIABLES'!#REF!-1</f>
        <v>#REF!</v>
      </c>
    </row>
    <row r="25" spans="1:28" ht="51" x14ac:dyDescent="0.25">
      <c r="A25" s="258"/>
      <c r="B25" s="258"/>
      <c r="C25" s="40" t="s">
        <v>315</v>
      </c>
      <c r="D25" s="40" t="s">
        <v>316</v>
      </c>
      <c r="E25" s="40" t="s">
        <v>317</v>
      </c>
      <c r="F25" s="40" t="s">
        <v>318</v>
      </c>
      <c r="G25" s="40" t="s">
        <v>319</v>
      </c>
      <c r="H25" s="40" t="s">
        <v>308</v>
      </c>
      <c r="I25" s="200">
        <v>0.45800000000000002</v>
      </c>
      <c r="J25" s="152">
        <v>0.6</v>
      </c>
      <c r="K25" s="186">
        <f>+'VALORES VARIABLES'!C9/'VALORES VARIABLES'!C10</f>
        <v>0.39160839160839161</v>
      </c>
      <c r="L25" s="186">
        <v>0.6</v>
      </c>
      <c r="M25" s="186">
        <f>+'VALORES VARIABLES'!D9/'VALORES VARIABLES'!D10</f>
        <v>0.61038961038961037</v>
      </c>
      <c r="N25" s="186">
        <v>0.6</v>
      </c>
      <c r="O25" s="186">
        <f>+'VALORES VARIABLES'!E9/'VALORES VARIABLES'!E10</f>
        <v>0.20634920634920634</v>
      </c>
      <c r="P25" s="186">
        <v>0.6</v>
      </c>
      <c r="Q25" s="186">
        <f>+'VALORES VARIABLES'!F9/'VALORES VARIABLES'!F10</f>
        <v>0.50955414012738853</v>
      </c>
      <c r="R25" s="186">
        <v>0.6</v>
      </c>
      <c r="S25" s="186">
        <f>+'VALORES VARIABLES'!G9/'VALORES VARIABLES'!G10</f>
        <v>0.43243243243243246</v>
      </c>
      <c r="T25" s="186">
        <v>0.6</v>
      </c>
      <c r="U25" s="186">
        <f>+'VALORES VARIABLES'!H9/'VALORES VARIABLES'!H10</f>
        <v>0.49541284403669728</v>
      </c>
      <c r="V25" s="186">
        <v>0.6</v>
      </c>
      <c r="W25" s="186">
        <f>+'VALORES VARIABLES'!I9/'VALORES VARIABLES'!I10</f>
        <v>0.4838709677419355</v>
      </c>
      <c r="X25" s="186">
        <v>0.6</v>
      </c>
      <c r="Y25" s="186">
        <f>+'VALORES VARIABLES'!J9/'VALORES VARIABLES'!J10</f>
        <v>0.47222222222222221</v>
      </c>
      <c r="Z25" s="151">
        <v>0.62</v>
      </c>
      <c r="AA25" s="184">
        <f>+'VALORES VARIABLES'!L9/'VALORES VARIABLES'!L10</f>
        <v>0.45718432510885343</v>
      </c>
    </row>
    <row r="26" spans="1:28" ht="38.25" x14ac:dyDescent="0.25">
      <c r="A26" s="40" t="s">
        <v>320</v>
      </c>
      <c r="B26" s="40" t="s">
        <v>321</v>
      </c>
      <c r="C26" s="40" t="s">
        <v>322</v>
      </c>
      <c r="D26" s="40" t="s">
        <v>323</v>
      </c>
      <c r="E26" s="40" t="s">
        <v>324</v>
      </c>
      <c r="F26" s="40" t="s">
        <v>325</v>
      </c>
      <c r="G26" s="40" t="s">
        <v>326</v>
      </c>
      <c r="H26" s="40" t="s">
        <v>327</v>
      </c>
      <c r="I26" s="199">
        <v>0</v>
      </c>
      <c r="J26" s="186">
        <v>0</v>
      </c>
      <c r="K26" s="186">
        <f>+'VALORES VARIABLES'!C77</f>
        <v>0</v>
      </c>
      <c r="L26" s="186">
        <v>0</v>
      </c>
      <c r="M26" s="186">
        <f>+'VALORES VARIABLES'!D77</f>
        <v>0</v>
      </c>
      <c r="N26" s="186">
        <v>0</v>
      </c>
      <c r="O26" s="186">
        <f>+'VALORES VARIABLES'!E77</f>
        <v>0</v>
      </c>
      <c r="P26" s="186">
        <v>0</v>
      </c>
      <c r="Q26" s="186">
        <f>+'VALORES VARIABLES'!F77</f>
        <v>0</v>
      </c>
      <c r="R26" s="186">
        <v>0</v>
      </c>
      <c r="S26" s="186">
        <f>+'VALORES VARIABLES'!G77</f>
        <v>0</v>
      </c>
      <c r="T26" s="186">
        <v>0</v>
      </c>
      <c r="U26" s="186">
        <f>+'VALORES VARIABLES'!H77</f>
        <v>0</v>
      </c>
      <c r="V26" s="186">
        <v>0</v>
      </c>
      <c r="W26" s="186">
        <f>+'VALORES VARIABLES'!I77</f>
        <v>0</v>
      </c>
      <c r="X26" s="186">
        <v>0</v>
      </c>
      <c r="Y26" s="186">
        <f>+'VALORES VARIABLES'!J77</f>
        <v>0.01</v>
      </c>
      <c r="Z26" s="152">
        <v>0</v>
      </c>
      <c r="AA26" s="184" t="e">
        <f>+AVERAGE(#REF!,Y26,W26,U26,S26,Q26,O26,M26,K26)</f>
        <v>#REF!</v>
      </c>
    </row>
    <row r="28" spans="1:28" ht="21" customHeight="1" x14ac:dyDescent="0.25">
      <c r="A28" s="261" t="s">
        <v>328</v>
      </c>
      <c r="B28" s="261"/>
      <c r="C28" s="261"/>
      <c r="D28" s="261"/>
      <c r="E28" s="261"/>
      <c r="F28" s="261"/>
      <c r="G28" s="261"/>
      <c r="H28" s="261"/>
      <c r="I28" s="162" t="s">
        <v>241</v>
      </c>
      <c r="J28" s="248" t="s">
        <v>242</v>
      </c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</row>
    <row r="29" spans="1:28" ht="15.75" x14ac:dyDescent="0.25">
      <c r="A29" s="259" t="s">
        <v>243</v>
      </c>
      <c r="B29" s="259" t="s">
        <v>244</v>
      </c>
      <c r="C29" s="259" t="s">
        <v>245</v>
      </c>
      <c r="D29" s="259" t="s">
        <v>246</v>
      </c>
      <c r="E29" s="259" t="s">
        <v>247</v>
      </c>
      <c r="F29" s="259" t="s">
        <v>4</v>
      </c>
      <c r="G29" s="259" t="s">
        <v>248</v>
      </c>
      <c r="H29" s="259" t="s">
        <v>301</v>
      </c>
      <c r="I29" s="266">
        <v>2023</v>
      </c>
      <c r="J29" s="248">
        <v>2024</v>
      </c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</row>
    <row r="30" spans="1:28" ht="25.5" customHeight="1" x14ac:dyDescent="0.25">
      <c r="A30" s="259"/>
      <c r="B30" s="259"/>
      <c r="C30" s="259"/>
      <c r="D30" s="259"/>
      <c r="E30" s="259"/>
      <c r="F30" s="259"/>
      <c r="G30" s="259"/>
      <c r="H30" s="259"/>
      <c r="I30" s="267"/>
      <c r="J30" s="155" t="str">
        <f>J21</f>
        <v>PROYECTADO 2024</v>
      </c>
      <c r="K30" s="155" t="str">
        <f>K21</f>
        <v>ALCANZADO A ENERO - JULIO</v>
      </c>
      <c r="L30" s="155" t="str">
        <f t="shared" ref="L30:Y30" si="3">L21</f>
        <v>PROYECTADO 2024</v>
      </c>
      <c r="M30" s="155" t="str">
        <f t="shared" si="3"/>
        <v>ALCANZADO A ENERO - JULIO</v>
      </c>
      <c r="N30" s="155" t="str">
        <f t="shared" si="3"/>
        <v>PROYECTADO 2024</v>
      </c>
      <c r="O30" s="155" t="str">
        <f t="shared" si="3"/>
        <v>ALCANZADO A ENERO - JULIO</v>
      </c>
      <c r="P30" s="155" t="str">
        <f t="shared" si="3"/>
        <v>PROYECTADO 2024</v>
      </c>
      <c r="Q30" s="155" t="str">
        <f t="shared" si="3"/>
        <v>ALCANZADO A ENERO - JULIO</v>
      </c>
      <c r="R30" s="155" t="str">
        <f t="shared" si="3"/>
        <v>PROYECTADO 2024</v>
      </c>
      <c r="S30" s="155" t="str">
        <f t="shared" si="3"/>
        <v>ALCANZADO A ENERO - JULIO</v>
      </c>
      <c r="T30" s="155" t="str">
        <f t="shared" si="3"/>
        <v>PROYECTADO 2024</v>
      </c>
      <c r="U30" s="155" t="str">
        <f t="shared" si="3"/>
        <v>ALCANZADO A ENERO - JULIO</v>
      </c>
      <c r="V30" s="155" t="str">
        <f t="shared" si="3"/>
        <v>PROYECTADO 2024</v>
      </c>
      <c r="W30" s="155" t="str">
        <f t="shared" si="3"/>
        <v>ALCANZADO A ENERO - JULIO</v>
      </c>
      <c r="X30" s="155" t="str">
        <f t="shared" si="3"/>
        <v>PROYECTADO 2024</v>
      </c>
      <c r="Y30" s="155" t="str">
        <f t="shared" si="3"/>
        <v>ALCANZADO A ENERO - JULIO</v>
      </c>
      <c r="Z30" s="245" t="s">
        <v>971</v>
      </c>
      <c r="AA30" s="247" t="str">
        <f>'VALORES VARIABLES'!B1</f>
        <v>ALCANZADO A ENERO - JULIO</v>
      </c>
    </row>
    <row r="31" spans="1:28" ht="21" customHeight="1" x14ac:dyDescent="0.25">
      <c r="A31" s="259"/>
      <c r="B31" s="259"/>
      <c r="C31" s="259"/>
      <c r="D31" s="259"/>
      <c r="E31" s="259"/>
      <c r="F31" s="259"/>
      <c r="G31" s="259"/>
      <c r="H31" s="259"/>
      <c r="I31" s="268"/>
      <c r="J31" s="255" t="s">
        <v>1011</v>
      </c>
      <c r="K31" s="256"/>
      <c r="L31" s="255" t="s">
        <v>1016</v>
      </c>
      <c r="M31" s="256"/>
      <c r="N31" s="255" t="s">
        <v>1013</v>
      </c>
      <c r="O31" s="256"/>
      <c r="P31" s="255" t="s">
        <v>188</v>
      </c>
      <c r="Q31" s="256"/>
      <c r="R31" s="255" t="s">
        <v>1017</v>
      </c>
      <c r="S31" s="256"/>
      <c r="T31" s="255" t="s">
        <v>1014</v>
      </c>
      <c r="U31" s="256"/>
      <c r="V31" s="255" t="s">
        <v>1015</v>
      </c>
      <c r="W31" s="256"/>
      <c r="X31" s="255" t="s">
        <v>1016</v>
      </c>
      <c r="Y31" s="256"/>
      <c r="Z31" s="246"/>
      <c r="AA31" s="247"/>
    </row>
    <row r="32" spans="1:28" ht="63.75" x14ac:dyDescent="0.25">
      <c r="A32" s="263" t="s">
        <v>329</v>
      </c>
      <c r="B32" s="258" t="s">
        <v>330</v>
      </c>
      <c r="C32" s="40" t="s">
        <v>331</v>
      </c>
      <c r="D32" s="40" t="s">
        <v>332</v>
      </c>
      <c r="E32" s="40" t="s">
        <v>333</v>
      </c>
      <c r="F32" s="40" t="s">
        <v>334</v>
      </c>
      <c r="G32" s="40" t="s">
        <v>335</v>
      </c>
      <c r="H32" s="40" t="s">
        <v>336</v>
      </c>
      <c r="I32" s="201">
        <v>0.65429999999999999</v>
      </c>
      <c r="J32" s="134">
        <f>I32</f>
        <v>0.65429999999999999</v>
      </c>
      <c r="K32" s="134">
        <f>+'VALORES VARIABLES'!C32/'VALORES VARIABLES'!C19</f>
        <v>1.6074074074074074</v>
      </c>
      <c r="L32" s="134">
        <f>I32</f>
        <v>0.65429999999999999</v>
      </c>
      <c r="M32" s="134">
        <f>+'VALORES VARIABLES'!D32/'VALORES VARIABLES'!D19</f>
        <v>1.59375</v>
      </c>
      <c r="N32" s="134">
        <f>I32</f>
        <v>0.65429999999999999</v>
      </c>
      <c r="O32" s="134">
        <f>+'VALORES VARIABLES'!E32/'VALORES VARIABLES'!E19</f>
        <v>1.8947368421052631</v>
      </c>
      <c r="P32" s="134">
        <f>I32</f>
        <v>0.65429999999999999</v>
      </c>
      <c r="Q32" s="134">
        <f>+'VALORES VARIABLES'!F32/'VALORES VARIABLES'!F19</f>
        <v>1.5467625899280575</v>
      </c>
      <c r="R32" s="134">
        <f>I32</f>
        <v>0.65429999999999999</v>
      </c>
      <c r="S32" s="134">
        <f>+'VALORES VARIABLES'!G32/'VALORES VARIABLES'!G19</f>
        <v>1.3636363636363635</v>
      </c>
      <c r="T32" s="134">
        <f>I32</f>
        <v>0.65429999999999999</v>
      </c>
      <c r="U32" s="134">
        <f>+'VALORES VARIABLES'!H32/'VALORES VARIABLES'!H19</f>
        <v>1.4820143884892085</v>
      </c>
      <c r="V32" s="134">
        <f>I32</f>
        <v>0.65429999999999999</v>
      </c>
      <c r="W32" s="134">
        <f>+'VALORES VARIABLES'!I32/'VALORES VARIABLES'!I19</f>
        <v>1.4857142857142858</v>
      </c>
      <c r="X32" s="134">
        <f>I32</f>
        <v>0.65429999999999999</v>
      </c>
      <c r="Y32" s="134">
        <f>+'VALORES VARIABLES'!J32/'VALORES VARIABLES'!J19</f>
        <v>1.4347826086956521</v>
      </c>
      <c r="Z32" s="134">
        <v>0.8</v>
      </c>
      <c r="AA32" s="142">
        <f>+'VALORES VARIABLES'!L32/'VALORES VARIABLES'!L19</f>
        <v>1.5787172011661808</v>
      </c>
    </row>
    <row r="33" spans="1:27" ht="76.5" x14ac:dyDescent="0.25">
      <c r="A33" s="265"/>
      <c r="B33" s="258"/>
      <c r="C33" s="40" t="s">
        <v>337</v>
      </c>
      <c r="D33" s="40" t="s">
        <v>338</v>
      </c>
      <c r="E33" s="40" t="s">
        <v>339</v>
      </c>
      <c r="F33" s="40" t="s">
        <v>340</v>
      </c>
      <c r="G33" s="40" t="s">
        <v>341</v>
      </c>
      <c r="H33" s="40" t="s">
        <v>342</v>
      </c>
      <c r="I33" s="202">
        <v>4.0099999999999997E-2</v>
      </c>
      <c r="J33" s="152">
        <f>I33</f>
        <v>4.0099999999999997E-2</v>
      </c>
      <c r="K33" s="156">
        <f>+'VALORES VARIABLES'!C33/'VALORES VARIABLES'!C19</f>
        <v>0.32592592592592595</v>
      </c>
      <c r="L33" s="134">
        <f>I33</f>
        <v>4.0099999999999997E-2</v>
      </c>
      <c r="M33" s="156">
        <f>+'VALORES VARIABLES'!D33/'VALORES VARIABLES'!D19</f>
        <v>1.1875</v>
      </c>
      <c r="N33" s="152">
        <f>I33</f>
        <v>4.0099999999999997E-2</v>
      </c>
      <c r="O33" s="156">
        <f>+'VALORES VARIABLES'!E33/'VALORES VARIABLES'!E19</f>
        <v>0.26315789473684209</v>
      </c>
      <c r="P33" s="134">
        <f>I33</f>
        <v>4.0099999999999997E-2</v>
      </c>
      <c r="Q33" s="156">
        <f>+'VALORES VARIABLES'!F33/'VALORES VARIABLES'!F19</f>
        <v>0.42446043165467628</v>
      </c>
      <c r="R33" s="152">
        <f>I33</f>
        <v>4.0099999999999997E-2</v>
      </c>
      <c r="S33" s="156">
        <f>+'VALORES VARIABLES'!G33/'VALORES VARIABLES'!G19</f>
        <v>1.0909090909090908</v>
      </c>
      <c r="T33" s="156">
        <f>I33</f>
        <v>4.0099999999999997E-2</v>
      </c>
      <c r="U33" s="156">
        <f>+'VALORES VARIABLES'!H33/'VALORES VARIABLES'!H19</f>
        <v>0.31654676258992803</v>
      </c>
      <c r="V33" s="152">
        <f>I33</f>
        <v>4.0099999999999997E-2</v>
      </c>
      <c r="W33" s="156">
        <f>+'VALORES VARIABLES'!I33/'VALORES VARIABLES'!I19</f>
        <v>0.14285714285714285</v>
      </c>
      <c r="X33" s="134">
        <f>I33</f>
        <v>4.0099999999999997E-2</v>
      </c>
      <c r="Y33" s="156">
        <f>+'VALORES VARIABLES'!J33/'VALORES VARIABLES'!J19</f>
        <v>0.56521739130434778</v>
      </c>
      <c r="Z33" s="134">
        <f>I33</f>
        <v>4.0099999999999997E-2</v>
      </c>
      <c r="AA33" s="142">
        <f>+'VALORES VARIABLES'!L33/'VALORES VARIABLES'!L19</f>
        <v>0.45918367346938777</v>
      </c>
    </row>
    <row r="35" spans="1:27" ht="21" x14ac:dyDescent="0.3">
      <c r="A35" s="260" t="s">
        <v>343</v>
      </c>
      <c r="B35" s="260"/>
      <c r="C35" s="260"/>
      <c r="D35" s="260"/>
      <c r="E35" s="260"/>
      <c r="F35" s="260"/>
      <c r="G35" s="260"/>
      <c r="H35" s="260"/>
      <c r="I35" s="47"/>
      <c r="J35" s="38"/>
      <c r="K35" s="38"/>
      <c r="L35" s="38"/>
      <c r="M35" s="38"/>
      <c r="N35" s="38"/>
      <c r="O35" s="38"/>
      <c r="P35" s="38"/>
      <c r="Q35" s="38"/>
      <c r="R35" s="38"/>
      <c r="S35" s="38"/>
      <c r="U35" s="38"/>
      <c r="V35" s="38"/>
      <c r="W35" s="38"/>
      <c r="X35" s="38"/>
      <c r="Y35" s="38"/>
      <c r="Z35" s="38"/>
    </row>
    <row r="36" spans="1:27" ht="21" customHeight="1" x14ac:dyDescent="0.25">
      <c r="A36" s="261" t="s">
        <v>344</v>
      </c>
      <c r="B36" s="261"/>
      <c r="C36" s="261"/>
      <c r="D36" s="261"/>
      <c r="E36" s="261"/>
      <c r="F36" s="261"/>
      <c r="G36" s="261"/>
      <c r="H36" s="261"/>
      <c r="I36" s="163" t="s">
        <v>241</v>
      </c>
      <c r="J36" s="248" t="s">
        <v>242</v>
      </c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</row>
    <row r="37" spans="1:27" ht="15.75" x14ac:dyDescent="0.25">
      <c r="A37" s="259" t="s">
        <v>243</v>
      </c>
      <c r="B37" s="259" t="s">
        <v>244</v>
      </c>
      <c r="C37" s="259" t="s">
        <v>245</v>
      </c>
      <c r="D37" s="259" t="s">
        <v>246</v>
      </c>
      <c r="E37" s="259" t="s">
        <v>247</v>
      </c>
      <c r="F37" s="259" t="s">
        <v>4</v>
      </c>
      <c r="G37" s="259" t="s">
        <v>248</v>
      </c>
      <c r="H37" s="259" t="s">
        <v>301</v>
      </c>
      <c r="I37" s="266">
        <v>2023</v>
      </c>
      <c r="J37" s="257">
        <v>2024</v>
      </c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</row>
    <row r="38" spans="1:27" ht="27.75" customHeight="1" x14ac:dyDescent="0.25">
      <c r="A38" s="259"/>
      <c r="B38" s="259"/>
      <c r="C38" s="259"/>
      <c r="D38" s="259"/>
      <c r="E38" s="259"/>
      <c r="F38" s="259"/>
      <c r="G38" s="259"/>
      <c r="H38" s="259"/>
      <c r="I38" s="267"/>
      <c r="J38" s="133" t="str">
        <f>J30</f>
        <v>PROYECTADO 2024</v>
      </c>
      <c r="K38" s="133" t="str">
        <f>K30</f>
        <v>ALCANZADO A ENERO - JULIO</v>
      </c>
      <c r="L38" s="133" t="str">
        <f t="shared" ref="L38:Y38" si="4">L30</f>
        <v>PROYECTADO 2024</v>
      </c>
      <c r="M38" s="133" t="str">
        <f t="shared" si="4"/>
        <v>ALCANZADO A ENERO - JULIO</v>
      </c>
      <c r="N38" s="133" t="str">
        <f t="shared" si="4"/>
        <v>PROYECTADO 2024</v>
      </c>
      <c r="O38" s="133" t="str">
        <f t="shared" si="4"/>
        <v>ALCANZADO A ENERO - JULIO</v>
      </c>
      <c r="P38" s="133" t="str">
        <f t="shared" si="4"/>
        <v>PROYECTADO 2024</v>
      </c>
      <c r="Q38" s="133" t="str">
        <f t="shared" si="4"/>
        <v>ALCANZADO A ENERO - JULIO</v>
      </c>
      <c r="R38" s="133" t="str">
        <f t="shared" si="4"/>
        <v>PROYECTADO 2024</v>
      </c>
      <c r="S38" s="133" t="str">
        <f t="shared" si="4"/>
        <v>ALCANZADO A ENERO - JULIO</v>
      </c>
      <c r="T38" s="133" t="str">
        <f t="shared" si="4"/>
        <v>PROYECTADO 2024</v>
      </c>
      <c r="U38" s="133" t="str">
        <f t="shared" si="4"/>
        <v>ALCANZADO A ENERO - JULIO</v>
      </c>
      <c r="V38" s="133" t="str">
        <f t="shared" si="4"/>
        <v>PROYECTADO 2024</v>
      </c>
      <c r="W38" s="133" t="str">
        <f t="shared" si="4"/>
        <v>ALCANZADO A ENERO - JULIO</v>
      </c>
      <c r="X38" s="133" t="str">
        <f t="shared" si="4"/>
        <v>PROYECTADO 2024</v>
      </c>
      <c r="Y38" s="133" t="str">
        <f t="shared" si="4"/>
        <v>ALCANZADO A ENERO - JULIO</v>
      </c>
      <c r="Z38" s="245" t="s">
        <v>971</v>
      </c>
      <c r="AA38" s="247" t="str">
        <f>'VALORES VARIABLES'!B1</f>
        <v>ALCANZADO A ENERO - JULIO</v>
      </c>
    </row>
    <row r="39" spans="1:27" ht="21.75" customHeight="1" x14ac:dyDescent="0.25">
      <c r="A39" s="259"/>
      <c r="B39" s="259"/>
      <c r="C39" s="259"/>
      <c r="D39" s="259"/>
      <c r="E39" s="259"/>
      <c r="F39" s="259"/>
      <c r="G39" s="259"/>
      <c r="H39" s="259"/>
      <c r="I39" s="268"/>
      <c r="J39" s="255" t="s">
        <v>1011</v>
      </c>
      <c r="K39" s="256"/>
      <c r="L39" s="255" t="s">
        <v>1016</v>
      </c>
      <c r="M39" s="256"/>
      <c r="N39" s="255" t="s">
        <v>1013</v>
      </c>
      <c r="O39" s="256"/>
      <c r="P39" s="255" t="s">
        <v>188</v>
      </c>
      <c r="Q39" s="256"/>
      <c r="R39" s="255" t="s">
        <v>1017</v>
      </c>
      <c r="S39" s="256"/>
      <c r="T39" s="255" t="s">
        <v>1014</v>
      </c>
      <c r="U39" s="256"/>
      <c r="V39" s="255" t="s">
        <v>1015</v>
      </c>
      <c r="W39" s="256"/>
      <c r="X39" s="255" t="s">
        <v>1016</v>
      </c>
      <c r="Y39" s="256"/>
      <c r="Z39" s="246"/>
      <c r="AA39" s="247"/>
    </row>
    <row r="40" spans="1:27" ht="63.75" x14ac:dyDescent="0.25">
      <c r="A40" s="40" t="s">
        <v>345</v>
      </c>
      <c r="B40" s="44" t="s">
        <v>346</v>
      </c>
      <c r="C40" s="40" t="s">
        <v>347</v>
      </c>
      <c r="D40" s="40" t="s">
        <v>348</v>
      </c>
      <c r="E40" s="40" t="s">
        <v>349</v>
      </c>
      <c r="F40" s="40" t="s">
        <v>350</v>
      </c>
      <c r="G40" s="40" t="s">
        <v>351</v>
      </c>
      <c r="H40" s="40" t="s">
        <v>314</v>
      </c>
      <c r="I40" s="48">
        <v>1</v>
      </c>
      <c r="J40" s="48">
        <v>0</v>
      </c>
      <c r="K40" s="157">
        <v>0</v>
      </c>
      <c r="L40" s="48">
        <v>0</v>
      </c>
      <c r="M40" s="158">
        <v>0</v>
      </c>
      <c r="N40" s="48">
        <v>0</v>
      </c>
      <c r="O40" s="158">
        <v>0</v>
      </c>
      <c r="P40" s="48">
        <v>0</v>
      </c>
      <c r="Q40" s="158">
        <v>0</v>
      </c>
      <c r="R40" s="48">
        <v>0</v>
      </c>
      <c r="S40" s="158">
        <v>0</v>
      </c>
      <c r="T40" s="159">
        <v>0</v>
      </c>
      <c r="U40" s="48">
        <v>0</v>
      </c>
      <c r="V40" s="48">
        <v>0</v>
      </c>
      <c r="W40" s="158">
        <v>0</v>
      </c>
      <c r="X40" s="48">
        <v>1</v>
      </c>
      <c r="Y40" s="158">
        <v>1</v>
      </c>
      <c r="Z40" s="48">
        <v>1</v>
      </c>
      <c r="AA40" s="164">
        <v>1</v>
      </c>
    </row>
    <row r="41" spans="1:27" ht="63.75" x14ac:dyDescent="0.25">
      <c r="A41" s="40" t="s">
        <v>345</v>
      </c>
      <c r="B41" s="44" t="s">
        <v>346</v>
      </c>
      <c r="C41" s="40" t="s">
        <v>352</v>
      </c>
      <c r="D41" s="40" t="s">
        <v>353</v>
      </c>
      <c r="E41" s="40" t="s">
        <v>354</v>
      </c>
      <c r="F41" s="40" t="s">
        <v>355</v>
      </c>
      <c r="G41" s="40" t="s">
        <v>356</v>
      </c>
      <c r="H41" s="40" t="s">
        <v>314</v>
      </c>
      <c r="I41" s="48">
        <v>4</v>
      </c>
      <c r="J41" s="48">
        <v>0</v>
      </c>
      <c r="K41" s="157">
        <f>'VALORES VARIABLES'!C71</f>
        <v>3</v>
      </c>
      <c r="L41" s="48">
        <v>0</v>
      </c>
      <c r="M41" s="157">
        <f>'VALORES VARIABLES'!D71</f>
        <v>0</v>
      </c>
      <c r="N41" s="48">
        <v>0</v>
      </c>
      <c r="O41" s="157">
        <f>'VALORES VARIABLES'!E71</f>
        <v>0</v>
      </c>
      <c r="P41" s="48">
        <v>0</v>
      </c>
      <c r="Q41" s="157">
        <f>'VALORES VARIABLES'!F71</f>
        <v>0</v>
      </c>
      <c r="R41" s="48">
        <v>0</v>
      </c>
      <c r="S41" s="157">
        <f>'VALORES VARIABLES'!G71</f>
        <v>0</v>
      </c>
      <c r="T41" s="159">
        <v>0</v>
      </c>
      <c r="U41" s="48">
        <f>'VALORES VARIABLES'!H71</f>
        <v>0</v>
      </c>
      <c r="V41" s="48">
        <v>0</v>
      </c>
      <c r="W41" s="157">
        <f>'VALORES VARIABLES'!I71</f>
        <v>0</v>
      </c>
      <c r="X41" s="48">
        <v>0</v>
      </c>
      <c r="Y41" s="157">
        <f>'VALORES VARIABLES'!J71</f>
        <v>0</v>
      </c>
      <c r="Z41" s="48">
        <v>4</v>
      </c>
      <c r="AA41" s="164">
        <f>'VALORES VARIABLES'!L71</f>
        <v>3</v>
      </c>
    </row>
    <row r="42" spans="1:27" ht="63.75" x14ac:dyDescent="0.25">
      <c r="A42" s="40" t="s">
        <v>345</v>
      </c>
      <c r="B42" s="44" t="s">
        <v>346</v>
      </c>
      <c r="C42" s="40" t="s">
        <v>357</v>
      </c>
      <c r="D42" s="40" t="s">
        <v>358</v>
      </c>
      <c r="E42" s="40" t="s">
        <v>359</v>
      </c>
      <c r="F42" s="40" t="s">
        <v>360</v>
      </c>
      <c r="G42" s="40" t="s">
        <v>361</v>
      </c>
      <c r="H42" s="40" t="s">
        <v>259</v>
      </c>
      <c r="I42" s="48">
        <v>35</v>
      </c>
      <c r="J42" s="48">
        <v>10</v>
      </c>
      <c r="K42" s="157">
        <f>'VALORES VARIABLES'!C15</f>
        <v>9</v>
      </c>
      <c r="L42" s="48">
        <v>20</v>
      </c>
      <c r="M42" s="157">
        <f>'VALORES VARIABLES'!D15</f>
        <v>4</v>
      </c>
      <c r="N42" s="48">
        <v>15</v>
      </c>
      <c r="O42" s="157">
        <f>'VALORES VARIABLES'!E15</f>
        <v>1</v>
      </c>
      <c r="P42" s="48">
        <v>10</v>
      </c>
      <c r="Q42" s="157">
        <f>'VALORES VARIABLES'!F15</f>
        <v>5</v>
      </c>
      <c r="R42" s="48">
        <v>10</v>
      </c>
      <c r="S42" s="157">
        <f>'VALORES VARIABLES'!G15</f>
        <v>16</v>
      </c>
      <c r="T42" s="159">
        <v>20</v>
      </c>
      <c r="U42" s="48">
        <f>'VALORES VARIABLES'!H15</f>
        <v>17</v>
      </c>
      <c r="V42" s="48">
        <v>20</v>
      </c>
      <c r="W42" s="157">
        <f>'VALORES VARIABLES'!I15</f>
        <v>9</v>
      </c>
      <c r="X42" s="48">
        <v>15</v>
      </c>
      <c r="Y42" s="48">
        <f>'VALORES VARIABLES'!J15</f>
        <v>7</v>
      </c>
      <c r="Z42" s="48">
        <v>80</v>
      </c>
      <c r="AA42" s="164">
        <f>'VALORES VARIABLES'!L15</f>
        <v>68</v>
      </c>
    </row>
    <row r="43" spans="1:27" ht="63.75" x14ac:dyDescent="0.25">
      <c r="A43" s="40" t="s">
        <v>362</v>
      </c>
      <c r="B43" s="44" t="s">
        <v>363</v>
      </c>
      <c r="C43" s="40" t="s">
        <v>364</v>
      </c>
      <c r="D43" s="40" t="s">
        <v>365</v>
      </c>
      <c r="E43" s="40" t="s">
        <v>366</v>
      </c>
      <c r="F43" s="40" t="s">
        <v>367</v>
      </c>
      <c r="G43" s="40" t="s">
        <v>368</v>
      </c>
      <c r="H43" s="40" t="s">
        <v>259</v>
      </c>
      <c r="I43" s="48">
        <v>3</v>
      </c>
      <c r="J43" s="48">
        <v>0</v>
      </c>
      <c r="K43" s="157">
        <f>'VALORES VARIABLES'!C74</f>
        <v>0</v>
      </c>
      <c r="L43" s="48">
        <v>0</v>
      </c>
      <c r="M43" s="157">
        <f>'VALORES VARIABLES'!D74</f>
        <v>0</v>
      </c>
      <c r="N43" s="48">
        <v>0</v>
      </c>
      <c r="O43" s="157">
        <f>'VALORES VARIABLES'!E74</f>
        <v>0</v>
      </c>
      <c r="P43" s="48">
        <v>0</v>
      </c>
      <c r="Q43" s="157">
        <f>'VALORES VARIABLES'!F74</f>
        <v>0</v>
      </c>
      <c r="R43" s="48">
        <v>0</v>
      </c>
      <c r="S43" s="157">
        <f>'VALORES VARIABLES'!G74</f>
        <v>0</v>
      </c>
      <c r="T43" s="159">
        <v>0</v>
      </c>
      <c r="U43" s="48">
        <f>'VALORES VARIABLES'!H74</f>
        <v>0</v>
      </c>
      <c r="V43" s="48">
        <v>0</v>
      </c>
      <c r="W43" s="157">
        <f>'VALORES VARIABLES'!I74</f>
        <v>0</v>
      </c>
      <c r="X43" s="48">
        <v>3</v>
      </c>
      <c r="Y43" s="157">
        <f>'VALORES VARIABLES'!J74</f>
        <v>0</v>
      </c>
      <c r="Z43" s="48">
        <v>3</v>
      </c>
      <c r="AA43" s="164">
        <v>21</v>
      </c>
    </row>
    <row r="44" spans="1:27" ht="51" x14ac:dyDescent="0.25">
      <c r="A44" s="40">
        <v>4.2</v>
      </c>
      <c r="B44" s="44" t="s">
        <v>363</v>
      </c>
      <c r="C44" s="40" t="s">
        <v>369</v>
      </c>
      <c r="D44" s="40" t="s">
        <v>370</v>
      </c>
      <c r="E44" s="40" t="s">
        <v>371</v>
      </c>
      <c r="F44" s="40" t="s">
        <v>372</v>
      </c>
      <c r="G44" s="40" t="s">
        <v>373</v>
      </c>
      <c r="H44" s="40" t="s">
        <v>314</v>
      </c>
      <c r="I44" s="159">
        <v>2</v>
      </c>
      <c r="J44" s="48" t="s">
        <v>973</v>
      </c>
      <c r="K44" s="48" t="s">
        <v>973</v>
      </c>
      <c r="L44" s="48" t="s">
        <v>973</v>
      </c>
      <c r="M44" s="48" t="s">
        <v>973</v>
      </c>
      <c r="N44" s="48" t="s">
        <v>973</v>
      </c>
      <c r="O44" s="48" t="s">
        <v>973</v>
      </c>
      <c r="P44" s="48" t="s">
        <v>973</v>
      </c>
      <c r="Q44" s="48" t="s">
        <v>973</v>
      </c>
      <c r="R44" s="48" t="s">
        <v>973</v>
      </c>
      <c r="S44" s="48" t="s">
        <v>973</v>
      </c>
      <c r="T44" s="48" t="s">
        <v>973</v>
      </c>
      <c r="U44" s="48" t="s">
        <v>973</v>
      </c>
      <c r="V44" s="48" t="s">
        <v>973</v>
      </c>
      <c r="W44" s="48" t="s">
        <v>973</v>
      </c>
      <c r="X44" s="48">
        <v>2</v>
      </c>
      <c r="Y44" s="48">
        <v>3</v>
      </c>
      <c r="Z44" s="48">
        <v>2</v>
      </c>
      <c r="AA44" s="164">
        <f>Y44</f>
        <v>3</v>
      </c>
    </row>
    <row r="46" spans="1:27" ht="21" customHeight="1" x14ac:dyDescent="0.25">
      <c r="A46" s="261" t="s">
        <v>374</v>
      </c>
      <c r="B46" s="261"/>
      <c r="C46" s="261"/>
      <c r="D46" s="261"/>
      <c r="E46" s="261"/>
      <c r="F46" s="261"/>
      <c r="G46" s="261"/>
      <c r="H46" s="261"/>
      <c r="I46" s="162" t="s">
        <v>241</v>
      </c>
      <c r="J46" s="248" t="s">
        <v>242</v>
      </c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</row>
    <row r="47" spans="1:27" ht="15.75" x14ac:dyDescent="0.25">
      <c r="A47" s="259" t="s">
        <v>243</v>
      </c>
      <c r="B47" s="259" t="s">
        <v>244</v>
      </c>
      <c r="C47" s="259" t="s">
        <v>245</v>
      </c>
      <c r="D47" s="259" t="s">
        <v>246</v>
      </c>
      <c r="E47" s="259" t="s">
        <v>247</v>
      </c>
      <c r="F47" s="259" t="s">
        <v>4</v>
      </c>
      <c r="G47" s="259" t="s">
        <v>248</v>
      </c>
      <c r="H47" s="259" t="s">
        <v>301</v>
      </c>
      <c r="I47" s="262">
        <v>2023</v>
      </c>
      <c r="J47" s="248">
        <v>2024</v>
      </c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</row>
    <row r="48" spans="1:27" ht="28.5" customHeight="1" x14ac:dyDescent="0.25">
      <c r="A48" s="259"/>
      <c r="B48" s="259"/>
      <c r="C48" s="259"/>
      <c r="D48" s="259"/>
      <c r="E48" s="259"/>
      <c r="F48" s="259"/>
      <c r="G48" s="259"/>
      <c r="H48" s="259"/>
      <c r="I48" s="262"/>
      <c r="J48" s="133" t="str">
        <f>J38</f>
        <v>PROYECTADO 2024</v>
      </c>
      <c r="K48" s="133" t="str">
        <f>K38</f>
        <v>ALCANZADO A ENERO - JULIO</v>
      </c>
      <c r="L48" s="133" t="str">
        <f t="shared" ref="L48:Y48" si="5">L38</f>
        <v>PROYECTADO 2024</v>
      </c>
      <c r="M48" s="133" t="str">
        <f t="shared" si="5"/>
        <v>ALCANZADO A ENERO - JULIO</v>
      </c>
      <c r="N48" s="133" t="str">
        <f t="shared" si="5"/>
        <v>PROYECTADO 2024</v>
      </c>
      <c r="O48" s="133" t="str">
        <f t="shared" si="5"/>
        <v>ALCANZADO A ENERO - JULIO</v>
      </c>
      <c r="P48" s="133" t="str">
        <f t="shared" si="5"/>
        <v>PROYECTADO 2024</v>
      </c>
      <c r="Q48" s="133" t="str">
        <f t="shared" si="5"/>
        <v>ALCANZADO A ENERO - JULIO</v>
      </c>
      <c r="R48" s="133" t="str">
        <f t="shared" si="5"/>
        <v>PROYECTADO 2024</v>
      </c>
      <c r="S48" s="133" t="str">
        <f t="shared" si="5"/>
        <v>ALCANZADO A ENERO - JULIO</v>
      </c>
      <c r="T48" s="133" t="str">
        <f t="shared" si="5"/>
        <v>PROYECTADO 2024</v>
      </c>
      <c r="U48" s="133" t="str">
        <f t="shared" si="5"/>
        <v>ALCANZADO A ENERO - JULIO</v>
      </c>
      <c r="V48" s="133" t="str">
        <f t="shared" si="5"/>
        <v>PROYECTADO 2024</v>
      </c>
      <c r="W48" s="133" t="str">
        <f t="shared" si="5"/>
        <v>ALCANZADO A ENERO - JULIO</v>
      </c>
      <c r="X48" s="133" t="str">
        <f t="shared" si="5"/>
        <v>PROYECTADO 2024</v>
      </c>
      <c r="Y48" s="133" t="str">
        <f t="shared" si="5"/>
        <v>ALCANZADO A ENERO - JULIO</v>
      </c>
      <c r="Z48" s="245" t="s">
        <v>971</v>
      </c>
      <c r="AA48" s="247" t="str">
        <f>'VALORES VARIABLES'!B1</f>
        <v>ALCANZADO A ENERO - JULIO</v>
      </c>
    </row>
    <row r="49" spans="1:27" ht="21" customHeight="1" x14ac:dyDescent="0.25">
      <c r="A49" s="259"/>
      <c r="B49" s="259"/>
      <c r="C49" s="259"/>
      <c r="D49" s="259"/>
      <c r="E49" s="259"/>
      <c r="F49" s="259"/>
      <c r="G49" s="259"/>
      <c r="H49" s="259"/>
      <c r="I49" s="262"/>
      <c r="J49" s="255" t="s">
        <v>1011</v>
      </c>
      <c r="K49" s="256"/>
      <c r="L49" s="255" t="s">
        <v>1016</v>
      </c>
      <c r="M49" s="256"/>
      <c r="N49" s="255" t="s">
        <v>1013</v>
      </c>
      <c r="O49" s="256"/>
      <c r="P49" s="255" t="s">
        <v>188</v>
      </c>
      <c r="Q49" s="256"/>
      <c r="R49" s="255" t="s">
        <v>1017</v>
      </c>
      <c r="S49" s="256"/>
      <c r="T49" s="255" t="s">
        <v>1014</v>
      </c>
      <c r="U49" s="256"/>
      <c r="V49" s="255" t="s">
        <v>1015</v>
      </c>
      <c r="W49" s="256"/>
      <c r="X49" s="255" t="s">
        <v>1016</v>
      </c>
      <c r="Y49" s="256"/>
      <c r="Z49" s="246"/>
      <c r="AA49" s="247"/>
    </row>
    <row r="50" spans="1:27" ht="38.25" x14ac:dyDescent="0.25">
      <c r="A50" s="263" t="s">
        <v>381</v>
      </c>
      <c r="B50" s="49"/>
      <c r="C50" s="40" t="s">
        <v>375</v>
      </c>
      <c r="D50" s="40" t="s">
        <v>376</v>
      </c>
      <c r="E50" s="40" t="s">
        <v>377</v>
      </c>
      <c r="F50" s="40" t="s">
        <v>378</v>
      </c>
      <c r="G50" s="40" t="s">
        <v>379</v>
      </c>
      <c r="H50" s="40" t="s">
        <v>380</v>
      </c>
      <c r="I50" s="165">
        <v>1</v>
      </c>
      <c r="J50" s="165">
        <v>1</v>
      </c>
      <c r="K50" s="165">
        <v>1</v>
      </c>
      <c r="L50" s="165">
        <v>1</v>
      </c>
      <c r="M50" s="165">
        <v>1</v>
      </c>
      <c r="N50" s="165">
        <v>1</v>
      </c>
      <c r="O50" s="165">
        <v>1</v>
      </c>
      <c r="P50" s="165">
        <v>1</v>
      </c>
      <c r="Q50" s="165">
        <v>1</v>
      </c>
      <c r="R50" s="165">
        <v>1</v>
      </c>
      <c r="S50" s="165">
        <v>1</v>
      </c>
      <c r="T50" s="165">
        <v>1</v>
      </c>
      <c r="U50" s="165">
        <v>1</v>
      </c>
      <c r="V50" s="165">
        <v>1</v>
      </c>
      <c r="W50" s="165">
        <v>1</v>
      </c>
      <c r="X50" s="165">
        <v>1</v>
      </c>
      <c r="Y50" s="165">
        <v>1</v>
      </c>
      <c r="Z50" s="165">
        <v>1</v>
      </c>
      <c r="AA50" s="165">
        <v>1</v>
      </c>
    </row>
    <row r="51" spans="1:27" ht="110.25" customHeight="1" x14ac:dyDescent="0.25">
      <c r="A51" s="264"/>
      <c r="B51" s="258" t="s">
        <v>382</v>
      </c>
      <c r="C51" s="40" t="s">
        <v>383</v>
      </c>
      <c r="D51" s="40" t="s">
        <v>384</v>
      </c>
      <c r="E51" s="40" t="s">
        <v>385</v>
      </c>
      <c r="F51" s="40" t="s">
        <v>386</v>
      </c>
      <c r="G51" s="40" t="s">
        <v>387</v>
      </c>
      <c r="H51" s="40" t="s">
        <v>388</v>
      </c>
      <c r="I51" s="48">
        <v>21</v>
      </c>
      <c r="J51" s="48">
        <v>10</v>
      </c>
      <c r="K51" s="48">
        <f>'VALORES VARIABLES'!C63</f>
        <v>8</v>
      </c>
      <c r="L51" s="48">
        <v>17</v>
      </c>
      <c r="M51" s="48">
        <f>'VALORES VARIABLES'!D63</f>
        <v>0</v>
      </c>
      <c r="N51" s="48">
        <v>20</v>
      </c>
      <c r="O51" s="48">
        <f>'VALORES VARIABLES'!E63</f>
        <v>0</v>
      </c>
      <c r="P51" s="48">
        <v>15</v>
      </c>
      <c r="Q51" s="48">
        <f>'VALORES VARIABLES'!F63</f>
        <v>0</v>
      </c>
      <c r="R51" s="48">
        <v>15</v>
      </c>
      <c r="S51" s="48">
        <f>'VALORES VARIABLES'!G63</f>
        <v>0</v>
      </c>
      <c r="T51" s="48">
        <v>15</v>
      </c>
      <c r="U51" s="48">
        <f>'VALORES VARIABLES'!H63</f>
        <v>0</v>
      </c>
      <c r="V51" s="48">
        <v>20</v>
      </c>
      <c r="W51" s="48">
        <f>'VALORES VARIABLES'!I63</f>
        <v>0</v>
      </c>
      <c r="X51" s="48">
        <v>10</v>
      </c>
      <c r="Y51" s="48">
        <f>'VALORES VARIABLES'!J63</f>
        <v>0</v>
      </c>
      <c r="Z51" s="48">
        <v>21</v>
      </c>
      <c r="AA51" s="154">
        <v>21</v>
      </c>
    </row>
    <row r="52" spans="1:27" ht="63.75" x14ac:dyDescent="0.25">
      <c r="A52" s="265"/>
      <c r="B52" s="258"/>
      <c r="C52" s="40" t="s">
        <v>389</v>
      </c>
      <c r="D52" s="40" t="s">
        <v>390</v>
      </c>
      <c r="E52" s="40" t="s">
        <v>391</v>
      </c>
      <c r="F52" s="40" t="s">
        <v>392</v>
      </c>
      <c r="G52" s="40" t="s">
        <v>393</v>
      </c>
      <c r="H52" s="40" t="s">
        <v>394</v>
      </c>
      <c r="I52" s="48">
        <v>85</v>
      </c>
      <c r="J52" s="48">
        <v>5</v>
      </c>
      <c r="K52" s="48">
        <f>+'VALORES VARIABLES'!C17</f>
        <v>2</v>
      </c>
      <c r="L52" s="48">
        <v>5</v>
      </c>
      <c r="M52" s="48">
        <f>+'VALORES VARIABLES'!D17</f>
        <v>1</v>
      </c>
      <c r="N52" s="48">
        <v>5</v>
      </c>
      <c r="O52" s="48">
        <f>+'VALORES VARIABLES'!E17</f>
        <v>2</v>
      </c>
      <c r="P52" s="48">
        <v>5</v>
      </c>
      <c r="Q52" s="48">
        <f>+'VALORES VARIABLES'!F17</f>
        <v>8</v>
      </c>
      <c r="R52" s="48">
        <v>20</v>
      </c>
      <c r="S52" s="48">
        <f>+'VALORES VARIABLES'!G17</f>
        <v>4</v>
      </c>
      <c r="T52" s="48">
        <v>5</v>
      </c>
      <c r="U52" s="48">
        <f>+'VALORES VARIABLES'!H17</f>
        <v>2</v>
      </c>
      <c r="V52" s="48">
        <v>5</v>
      </c>
      <c r="W52" s="48">
        <f>+'VALORES VARIABLES'!I17</f>
        <v>2</v>
      </c>
      <c r="X52" s="48">
        <v>5</v>
      </c>
      <c r="Y52" s="48">
        <f>+'VALORES VARIABLES'!J17</f>
        <v>1</v>
      </c>
      <c r="Z52" s="48">
        <f>+SUM(,X52,V52,T52,R52,P52,N52,L52,J52)</f>
        <v>55</v>
      </c>
      <c r="AA52" s="154">
        <f>'VALORES VARIABLES'!L17</f>
        <v>22</v>
      </c>
    </row>
    <row r="53" spans="1:27" ht="38.25" x14ac:dyDescent="0.25">
      <c r="A53" s="40">
        <v>5.2</v>
      </c>
      <c r="B53" s="40" t="s">
        <v>395</v>
      </c>
      <c r="C53" s="40" t="s">
        <v>396</v>
      </c>
      <c r="D53" s="40" t="s">
        <v>397</v>
      </c>
      <c r="E53" s="40" t="s">
        <v>112</v>
      </c>
      <c r="F53" s="40" t="s">
        <v>398</v>
      </c>
      <c r="G53" s="40" t="s">
        <v>399</v>
      </c>
      <c r="H53" s="40" t="s">
        <v>400</v>
      </c>
      <c r="I53" s="48">
        <v>4</v>
      </c>
      <c r="J53" s="48">
        <v>0</v>
      </c>
      <c r="K53" s="48">
        <f>'VALORES VARIABLES'!C59</f>
        <v>0</v>
      </c>
      <c r="L53" s="48">
        <v>0</v>
      </c>
      <c r="M53" s="48">
        <f>'VALORES VARIABLES'!D59</f>
        <v>0</v>
      </c>
      <c r="N53" s="48">
        <v>0</v>
      </c>
      <c r="O53" s="48">
        <v>0</v>
      </c>
      <c r="P53" s="48">
        <v>1</v>
      </c>
      <c r="Q53" s="48">
        <f>'VALORES VARIABLES'!F59</f>
        <v>0</v>
      </c>
      <c r="R53" s="48">
        <v>0</v>
      </c>
      <c r="S53" s="48">
        <f>'VALORES VARIABLES'!G59</f>
        <v>0</v>
      </c>
      <c r="T53" s="48">
        <v>0</v>
      </c>
      <c r="U53" s="48">
        <f>'VALORES VARIABLES'!H59</f>
        <v>0</v>
      </c>
      <c r="V53" s="48">
        <v>0</v>
      </c>
      <c r="W53" s="48">
        <f>'VALORES VARIABLES'!I59</f>
        <v>0</v>
      </c>
      <c r="X53" s="48">
        <v>1</v>
      </c>
      <c r="Y53" s="48">
        <v>1</v>
      </c>
      <c r="Z53" s="154">
        <v>1</v>
      </c>
      <c r="AA53" s="154">
        <v>1</v>
      </c>
    </row>
    <row r="54" spans="1:27" ht="51" x14ac:dyDescent="0.25">
      <c r="A54" s="40">
        <v>5.3</v>
      </c>
      <c r="B54" s="40" t="s">
        <v>401</v>
      </c>
      <c r="C54" s="50" t="s">
        <v>402</v>
      </c>
      <c r="D54" s="40" t="s">
        <v>403</v>
      </c>
      <c r="E54" s="40" t="s">
        <v>404</v>
      </c>
      <c r="F54" s="40" t="s">
        <v>405</v>
      </c>
      <c r="G54" s="40" t="s">
        <v>406</v>
      </c>
      <c r="H54" s="40" t="s">
        <v>407</v>
      </c>
      <c r="I54" s="154">
        <v>1</v>
      </c>
      <c r="J54" s="48">
        <v>0</v>
      </c>
      <c r="K54" s="48">
        <f>'VALORES VARIABLES'!C61</f>
        <v>0</v>
      </c>
      <c r="L54" s="48">
        <v>0</v>
      </c>
      <c r="M54" s="48">
        <f>'VALORES VARIABLES'!D61</f>
        <v>0</v>
      </c>
      <c r="N54" s="48">
        <v>0</v>
      </c>
      <c r="O54" s="48">
        <f>'VALORES VARIABLES'!E61</f>
        <v>0</v>
      </c>
      <c r="P54" s="48">
        <v>0</v>
      </c>
      <c r="Q54" s="48">
        <f>'VALORES VARIABLES'!F61</f>
        <v>0</v>
      </c>
      <c r="R54" s="48">
        <v>0</v>
      </c>
      <c r="S54" s="48">
        <f>'VALORES VARIABLES'!G61</f>
        <v>0</v>
      </c>
      <c r="T54" s="48">
        <v>1</v>
      </c>
      <c r="U54" s="48">
        <f>'VALORES VARIABLES'!H61</f>
        <v>0</v>
      </c>
      <c r="V54" s="48">
        <v>0</v>
      </c>
      <c r="W54" s="48">
        <f>'VALORES VARIABLES'!I61</f>
        <v>0</v>
      </c>
      <c r="X54" s="48">
        <v>0</v>
      </c>
      <c r="Y54" s="48">
        <f>'VALORES VARIABLES'!J61</f>
        <v>0</v>
      </c>
      <c r="Z54" s="48">
        <v>1</v>
      </c>
      <c r="AA54" s="154">
        <f>'VALORES VARIABLES'!L61</f>
        <v>0</v>
      </c>
    </row>
    <row r="55" spans="1:27" ht="38.25" x14ac:dyDescent="0.25">
      <c r="A55" s="40" t="s">
        <v>408</v>
      </c>
      <c r="B55" s="40" t="s">
        <v>401</v>
      </c>
      <c r="C55" s="40" t="s">
        <v>409</v>
      </c>
      <c r="D55" s="40" t="s">
        <v>410</v>
      </c>
      <c r="E55" s="40" t="s">
        <v>411</v>
      </c>
      <c r="F55" s="40" t="s">
        <v>412</v>
      </c>
      <c r="G55" s="40" t="s">
        <v>413</v>
      </c>
      <c r="H55" s="40" t="s">
        <v>414</v>
      </c>
      <c r="I55" s="203">
        <v>0.246</v>
      </c>
      <c r="J55" s="203">
        <v>0.246</v>
      </c>
      <c r="K55" s="166">
        <f>'VALORES VARIABLES'!C16</f>
        <v>11</v>
      </c>
      <c r="L55" s="203">
        <v>0.246</v>
      </c>
      <c r="M55" s="166">
        <f>'VALORES VARIABLES'!D16</f>
        <v>9</v>
      </c>
      <c r="N55" s="203">
        <v>0.246</v>
      </c>
      <c r="O55" s="166">
        <f>'VALORES VARIABLES'!E16</f>
        <v>16</v>
      </c>
      <c r="P55" s="203">
        <v>0.246</v>
      </c>
      <c r="Q55" s="166">
        <f>'VALORES VARIABLES'!F16</f>
        <v>62</v>
      </c>
      <c r="R55" s="203">
        <v>0.246</v>
      </c>
      <c r="S55" s="166">
        <f>'VALORES VARIABLES'!G16</f>
        <v>35</v>
      </c>
      <c r="T55" s="203">
        <v>0.246</v>
      </c>
      <c r="U55" s="166">
        <f>'VALORES VARIABLES'!H16</f>
        <v>50</v>
      </c>
      <c r="V55" s="203">
        <v>0.246</v>
      </c>
      <c r="W55" s="166">
        <f>'VALORES VARIABLES'!I16</f>
        <v>10</v>
      </c>
      <c r="X55" s="203">
        <v>0.246</v>
      </c>
      <c r="Y55" s="166">
        <f>'VALORES VARIABLES'!J16</f>
        <v>15</v>
      </c>
      <c r="Z55" s="152">
        <v>0.53</v>
      </c>
      <c r="AA55" s="148">
        <v>128</v>
      </c>
    </row>
    <row r="57" spans="1:27" ht="21" x14ac:dyDescent="0.3">
      <c r="A57" s="260" t="s">
        <v>415</v>
      </c>
      <c r="B57" s="260"/>
      <c r="C57" s="260"/>
      <c r="D57" s="260"/>
      <c r="E57" s="260"/>
      <c r="F57" s="260"/>
      <c r="G57" s="260"/>
      <c r="H57" s="260"/>
      <c r="I57" s="47"/>
      <c r="J57" s="38"/>
      <c r="K57" s="38"/>
      <c r="L57" s="38"/>
      <c r="M57" s="38"/>
      <c r="N57" s="38"/>
      <c r="O57" s="38"/>
      <c r="P57" s="38"/>
      <c r="Q57" s="38"/>
      <c r="R57" s="38"/>
      <c r="S57" s="38"/>
      <c r="U57" s="38"/>
      <c r="V57" s="38"/>
      <c r="W57" s="38"/>
      <c r="X57" s="38"/>
      <c r="Y57" s="38"/>
      <c r="Z57" s="38"/>
    </row>
    <row r="58" spans="1:27" ht="21" customHeight="1" x14ac:dyDescent="0.25">
      <c r="A58" s="261" t="s">
        <v>416</v>
      </c>
      <c r="B58" s="261"/>
      <c r="C58" s="261"/>
      <c r="D58" s="261"/>
      <c r="E58" s="261"/>
      <c r="F58" s="261"/>
      <c r="G58" s="261"/>
      <c r="H58" s="261"/>
      <c r="I58" s="163" t="s">
        <v>241</v>
      </c>
      <c r="J58" s="248" t="s">
        <v>242</v>
      </c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</row>
    <row r="59" spans="1:27" ht="15.75" x14ac:dyDescent="0.25">
      <c r="A59" s="259" t="s">
        <v>243</v>
      </c>
      <c r="B59" s="259" t="s">
        <v>244</v>
      </c>
      <c r="C59" s="259" t="s">
        <v>245</v>
      </c>
      <c r="D59" s="259" t="s">
        <v>246</v>
      </c>
      <c r="E59" s="259" t="s">
        <v>247</v>
      </c>
      <c r="F59" s="259" t="s">
        <v>4</v>
      </c>
      <c r="G59" s="259" t="s">
        <v>248</v>
      </c>
      <c r="H59" s="259" t="s">
        <v>417</v>
      </c>
      <c r="I59" s="262">
        <v>2023</v>
      </c>
      <c r="J59" s="248">
        <v>2024</v>
      </c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</row>
    <row r="60" spans="1:27" ht="28.5" customHeight="1" x14ac:dyDescent="0.25">
      <c r="A60" s="259"/>
      <c r="B60" s="259"/>
      <c r="C60" s="259"/>
      <c r="D60" s="259"/>
      <c r="E60" s="259"/>
      <c r="F60" s="259"/>
      <c r="G60" s="259"/>
      <c r="H60" s="259"/>
      <c r="I60" s="262"/>
      <c r="J60" s="133" t="str">
        <f>J48</f>
        <v>PROYECTADO 2024</v>
      </c>
      <c r="K60" s="133" t="str">
        <f>K48</f>
        <v>ALCANZADO A ENERO - JULIO</v>
      </c>
      <c r="L60" s="133" t="str">
        <f t="shared" ref="L60:Y60" si="6">L48</f>
        <v>PROYECTADO 2024</v>
      </c>
      <c r="M60" s="133" t="str">
        <f t="shared" si="6"/>
        <v>ALCANZADO A ENERO - JULIO</v>
      </c>
      <c r="N60" s="133" t="str">
        <f t="shared" si="6"/>
        <v>PROYECTADO 2024</v>
      </c>
      <c r="O60" s="133" t="str">
        <f t="shared" si="6"/>
        <v>ALCANZADO A ENERO - JULIO</v>
      </c>
      <c r="P60" s="133" t="str">
        <f t="shared" si="6"/>
        <v>PROYECTADO 2024</v>
      </c>
      <c r="Q60" s="133" t="str">
        <f t="shared" si="6"/>
        <v>ALCANZADO A ENERO - JULIO</v>
      </c>
      <c r="R60" s="133" t="str">
        <f t="shared" si="6"/>
        <v>PROYECTADO 2024</v>
      </c>
      <c r="S60" s="133" t="str">
        <f t="shared" si="6"/>
        <v>ALCANZADO A ENERO - JULIO</v>
      </c>
      <c r="T60" s="133" t="str">
        <f t="shared" si="6"/>
        <v>PROYECTADO 2024</v>
      </c>
      <c r="U60" s="133" t="str">
        <f t="shared" si="6"/>
        <v>ALCANZADO A ENERO - JULIO</v>
      </c>
      <c r="V60" s="133" t="str">
        <f t="shared" si="6"/>
        <v>PROYECTADO 2024</v>
      </c>
      <c r="W60" s="133" t="str">
        <f t="shared" si="6"/>
        <v>ALCANZADO A ENERO - JULIO</v>
      </c>
      <c r="X60" s="133" t="str">
        <f t="shared" si="6"/>
        <v>PROYECTADO 2024</v>
      </c>
      <c r="Y60" s="133" t="str">
        <f t="shared" si="6"/>
        <v>ALCANZADO A ENERO - JULIO</v>
      </c>
      <c r="Z60" s="245" t="s">
        <v>971</v>
      </c>
      <c r="AA60" s="247" t="str">
        <f>'VALORES VARIABLES'!B1</f>
        <v>ALCANZADO A ENERO - JULIO</v>
      </c>
    </row>
    <row r="61" spans="1:27" ht="21.75" customHeight="1" x14ac:dyDescent="0.25">
      <c r="A61" s="259"/>
      <c r="B61" s="259"/>
      <c r="C61" s="259"/>
      <c r="D61" s="259"/>
      <c r="E61" s="259"/>
      <c r="F61" s="259"/>
      <c r="G61" s="259"/>
      <c r="H61" s="259"/>
      <c r="I61" s="262"/>
      <c r="J61" s="255" t="s">
        <v>1011</v>
      </c>
      <c r="K61" s="256"/>
      <c r="L61" s="255" t="s">
        <v>1016</v>
      </c>
      <c r="M61" s="256"/>
      <c r="N61" s="255" t="s">
        <v>1013</v>
      </c>
      <c r="O61" s="256"/>
      <c r="P61" s="255" t="s">
        <v>188</v>
      </c>
      <c r="Q61" s="256"/>
      <c r="R61" s="255" t="s">
        <v>1017</v>
      </c>
      <c r="S61" s="256"/>
      <c r="T61" s="255" t="s">
        <v>1014</v>
      </c>
      <c r="U61" s="256"/>
      <c r="V61" s="255" t="s">
        <v>1015</v>
      </c>
      <c r="W61" s="256"/>
      <c r="X61" s="255" t="s">
        <v>1016</v>
      </c>
      <c r="Y61" s="256"/>
      <c r="Z61" s="246"/>
      <c r="AA61" s="247"/>
    </row>
    <row r="62" spans="1:27" x14ac:dyDescent="0.25">
      <c r="A62" s="258" t="s">
        <v>418</v>
      </c>
      <c r="B62" s="258" t="s">
        <v>419</v>
      </c>
      <c r="C62" s="258" t="s">
        <v>420</v>
      </c>
      <c r="D62" s="258" t="s">
        <v>421</v>
      </c>
      <c r="E62" s="258" t="s">
        <v>422</v>
      </c>
      <c r="F62" s="258" t="s">
        <v>423</v>
      </c>
      <c r="G62" s="40" t="s">
        <v>424</v>
      </c>
      <c r="H62" s="40" t="s">
        <v>425</v>
      </c>
      <c r="I62" s="48">
        <v>1</v>
      </c>
      <c r="J62" s="160">
        <v>1</v>
      </c>
      <c r="K62" s="160">
        <v>1</v>
      </c>
      <c r="L62" s="160">
        <v>1</v>
      </c>
      <c r="M62" s="160">
        <v>1</v>
      </c>
      <c r="N62" s="160">
        <v>1</v>
      </c>
      <c r="O62" s="160">
        <v>1</v>
      </c>
      <c r="P62" s="160">
        <v>1</v>
      </c>
      <c r="Q62" s="160">
        <v>1</v>
      </c>
      <c r="R62" s="160">
        <v>1</v>
      </c>
      <c r="S62" s="160">
        <v>1</v>
      </c>
      <c r="T62" s="160">
        <v>1</v>
      </c>
      <c r="U62" s="160">
        <v>1</v>
      </c>
      <c r="V62" s="160">
        <v>1</v>
      </c>
      <c r="W62" s="160">
        <v>1</v>
      </c>
      <c r="X62" s="160">
        <v>1</v>
      </c>
      <c r="Y62" s="160">
        <v>1</v>
      </c>
      <c r="Z62" s="160">
        <v>1</v>
      </c>
      <c r="AA62" s="160">
        <v>1</v>
      </c>
    </row>
    <row r="63" spans="1:27" x14ac:dyDescent="0.25">
      <c r="A63" s="258"/>
      <c r="B63" s="258"/>
      <c r="C63" s="258"/>
      <c r="D63" s="258"/>
      <c r="E63" s="258"/>
      <c r="F63" s="258"/>
      <c r="G63" s="40" t="s">
        <v>426</v>
      </c>
      <c r="H63" s="40" t="s">
        <v>425</v>
      </c>
      <c r="I63" s="48">
        <v>1</v>
      </c>
      <c r="J63" s="160">
        <v>1</v>
      </c>
      <c r="K63" s="160">
        <v>1</v>
      </c>
      <c r="L63" s="160">
        <v>1</v>
      </c>
      <c r="M63" s="160">
        <v>1</v>
      </c>
      <c r="N63" s="160">
        <v>1</v>
      </c>
      <c r="O63" s="160">
        <v>1</v>
      </c>
      <c r="P63" s="160">
        <v>1</v>
      </c>
      <c r="Q63" s="160">
        <v>1</v>
      </c>
      <c r="R63" s="160">
        <v>1</v>
      </c>
      <c r="S63" s="160">
        <v>1</v>
      </c>
      <c r="T63" s="160">
        <v>1</v>
      </c>
      <c r="U63" s="160">
        <v>1</v>
      </c>
      <c r="V63" s="160">
        <v>1</v>
      </c>
      <c r="W63" s="160">
        <v>1</v>
      </c>
      <c r="X63" s="160">
        <v>1</v>
      </c>
      <c r="Y63" s="160">
        <v>1</v>
      </c>
      <c r="Z63" s="160">
        <v>1</v>
      </c>
      <c r="AA63" s="160">
        <v>1</v>
      </c>
    </row>
    <row r="64" spans="1:27" x14ac:dyDescent="0.25">
      <c r="A64" s="258"/>
      <c r="B64" s="258"/>
      <c r="C64" s="258"/>
      <c r="D64" s="258"/>
      <c r="E64" s="258"/>
      <c r="F64" s="258"/>
      <c r="G64" s="40" t="s">
        <v>427</v>
      </c>
      <c r="H64" s="40" t="s">
        <v>425</v>
      </c>
      <c r="I64" s="48">
        <v>1</v>
      </c>
      <c r="J64" s="160">
        <v>1</v>
      </c>
      <c r="K64" s="160">
        <v>1</v>
      </c>
      <c r="L64" s="160">
        <v>1</v>
      </c>
      <c r="M64" s="160">
        <v>1</v>
      </c>
      <c r="N64" s="160">
        <v>1</v>
      </c>
      <c r="O64" s="160">
        <v>1</v>
      </c>
      <c r="P64" s="160">
        <v>1</v>
      </c>
      <c r="Q64" s="160">
        <v>1</v>
      </c>
      <c r="R64" s="160">
        <v>1</v>
      </c>
      <c r="S64" s="160">
        <v>1</v>
      </c>
      <c r="T64" s="160">
        <v>1</v>
      </c>
      <c r="U64" s="160">
        <v>1</v>
      </c>
      <c r="V64" s="160">
        <v>1</v>
      </c>
      <c r="W64" s="160">
        <v>1</v>
      </c>
      <c r="X64" s="160">
        <v>1</v>
      </c>
      <c r="Y64" s="160">
        <v>1</v>
      </c>
      <c r="Z64" s="160">
        <v>1</v>
      </c>
      <c r="AA64" s="160">
        <v>1</v>
      </c>
    </row>
    <row r="65" spans="1:27" ht="25.5" x14ac:dyDescent="0.25">
      <c r="A65" s="258"/>
      <c r="B65" s="258"/>
      <c r="C65" s="258"/>
      <c r="D65" s="258"/>
      <c r="E65" s="258"/>
      <c r="F65" s="258"/>
      <c r="G65" s="40" t="s">
        <v>428</v>
      </c>
      <c r="H65" s="40" t="s">
        <v>425</v>
      </c>
      <c r="I65" s="48">
        <v>1</v>
      </c>
      <c r="J65" s="160">
        <v>1</v>
      </c>
      <c r="K65" s="160">
        <v>1</v>
      </c>
      <c r="L65" s="160">
        <v>1</v>
      </c>
      <c r="M65" s="160">
        <v>1</v>
      </c>
      <c r="N65" s="160">
        <v>1</v>
      </c>
      <c r="O65" s="160">
        <v>1</v>
      </c>
      <c r="P65" s="160">
        <v>1</v>
      </c>
      <c r="Q65" s="160">
        <v>1</v>
      </c>
      <c r="R65" s="160">
        <v>1</v>
      </c>
      <c r="S65" s="160">
        <v>1</v>
      </c>
      <c r="T65" s="160">
        <v>1</v>
      </c>
      <c r="U65" s="160">
        <v>1</v>
      </c>
      <c r="V65" s="160">
        <v>1</v>
      </c>
      <c r="W65" s="160">
        <v>1</v>
      </c>
      <c r="X65" s="160">
        <v>1</v>
      </c>
      <c r="Y65" s="160">
        <v>1</v>
      </c>
      <c r="Z65" s="160">
        <v>1</v>
      </c>
      <c r="AA65" s="160">
        <v>1</v>
      </c>
    </row>
    <row r="66" spans="1:27" ht="25.5" x14ac:dyDescent="0.25">
      <c r="A66" s="258"/>
      <c r="B66" s="258"/>
      <c r="C66" s="258"/>
      <c r="D66" s="258"/>
      <c r="E66" s="258"/>
      <c r="F66" s="258"/>
      <c r="G66" s="40" t="s">
        <v>429</v>
      </c>
      <c r="H66" s="40" t="s">
        <v>425</v>
      </c>
      <c r="I66" s="48">
        <v>1</v>
      </c>
      <c r="J66" s="160">
        <v>1</v>
      </c>
      <c r="K66" s="160">
        <v>1</v>
      </c>
      <c r="L66" s="160">
        <v>1</v>
      </c>
      <c r="M66" s="160">
        <v>1</v>
      </c>
      <c r="N66" s="160">
        <v>1</v>
      </c>
      <c r="O66" s="160">
        <v>1</v>
      </c>
      <c r="P66" s="160">
        <v>1</v>
      </c>
      <c r="Q66" s="160">
        <v>1</v>
      </c>
      <c r="R66" s="160">
        <v>1</v>
      </c>
      <c r="S66" s="160">
        <v>1</v>
      </c>
      <c r="T66" s="160">
        <v>1</v>
      </c>
      <c r="U66" s="160">
        <v>1</v>
      </c>
      <c r="V66" s="160">
        <v>1</v>
      </c>
      <c r="W66" s="160">
        <v>1</v>
      </c>
      <c r="X66" s="160">
        <v>1</v>
      </c>
      <c r="Y66" s="160">
        <v>1</v>
      </c>
      <c r="Z66" s="160">
        <v>1</v>
      </c>
      <c r="AA66" s="160">
        <v>1</v>
      </c>
    </row>
    <row r="67" spans="1:27" x14ac:dyDescent="0.25">
      <c r="A67" s="258"/>
      <c r="B67" s="258"/>
      <c r="C67" s="258"/>
      <c r="D67" s="258"/>
      <c r="E67" s="258"/>
      <c r="F67" s="258"/>
      <c r="G67" s="192" t="s">
        <v>430</v>
      </c>
      <c r="H67" s="40" t="s">
        <v>425</v>
      </c>
      <c r="I67" s="161">
        <v>0</v>
      </c>
      <c r="J67" s="161">
        <v>1</v>
      </c>
      <c r="K67" s="161">
        <v>0</v>
      </c>
      <c r="L67" s="161">
        <v>1</v>
      </c>
      <c r="M67" s="161">
        <v>0</v>
      </c>
      <c r="N67" s="161">
        <v>1</v>
      </c>
      <c r="O67" s="161">
        <v>0</v>
      </c>
      <c r="P67" s="161">
        <v>1</v>
      </c>
      <c r="Q67" s="161">
        <v>0</v>
      </c>
      <c r="R67" s="161">
        <v>1</v>
      </c>
      <c r="S67" s="161">
        <v>0</v>
      </c>
      <c r="T67" s="161">
        <v>1</v>
      </c>
      <c r="U67" s="161">
        <v>0</v>
      </c>
      <c r="V67" s="161">
        <v>1</v>
      </c>
      <c r="W67" s="161">
        <v>0</v>
      </c>
      <c r="X67" s="161">
        <v>1</v>
      </c>
      <c r="Y67" s="161">
        <v>0</v>
      </c>
      <c r="Z67" s="48">
        <v>1</v>
      </c>
      <c r="AA67" s="48">
        <v>0</v>
      </c>
    </row>
    <row r="68" spans="1:27" ht="60" x14ac:dyDescent="0.25">
      <c r="A68" s="40">
        <v>6.4</v>
      </c>
      <c r="B68" s="40" t="s">
        <v>431</v>
      </c>
      <c r="C68" s="50" t="s">
        <v>432</v>
      </c>
      <c r="D68" s="51" t="s">
        <v>433</v>
      </c>
      <c r="E68" s="40" t="s">
        <v>434</v>
      </c>
      <c r="F68" s="40" t="s">
        <v>435</v>
      </c>
      <c r="G68" s="40" t="s">
        <v>436</v>
      </c>
      <c r="H68" s="50" t="s">
        <v>437</v>
      </c>
      <c r="I68" s="145">
        <v>4</v>
      </c>
      <c r="J68" s="242">
        <v>4</v>
      </c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4"/>
      <c r="Z68" s="145">
        <v>4</v>
      </c>
      <c r="AA68" s="145">
        <v>2</v>
      </c>
    </row>
  </sheetData>
  <mergeCells count="159">
    <mergeCell ref="J5:AA5"/>
    <mergeCell ref="J6:AA6"/>
    <mergeCell ref="AA7:AA8"/>
    <mergeCell ref="V8:W8"/>
    <mergeCell ref="X8:Y8"/>
    <mergeCell ref="Z7:Z8"/>
    <mergeCell ref="A1:D2"/>
    <mergeCell ref="A4:H4"/>
    <mergeCell ref="I59:I61"/>
    <mergeCell ref="J8:K8"/>
    <mergeCell ref="L8:M8"/>
    <mergeCell ref="N8:O8"/>
    <mergeCell ref="P8:Q8"/>
    <mergeCell ref="R8:S8"/>
    <mergeCell ref="T8:U8"/>
    <mergeCell ref="I21:I22"/>
    <mergeCell ref="I19:I20"/>
    <mergeCell ref="I29:I31"/>
    <mergeCell ref="J39:K39"/>
    <mergeCell ref="L39:M39"/>
    <mergeCell ref="N39:O39"/>
    <mergeCell ref="P39:Q39"/>
    <mergeCell ref="R39:S39"/>
    <mergeCell ref="T39:U39"/>
    <mergeCell ref="G7:G8"/>
    <mergeCell ref="H7:H8"/>
    <mergeCell ref="I7:I8"/>
    <mergeCell ref="A7:A8"/>
    <mergeCell ref="B7:B8"/>
    <mergeCell ref="C7:C8"/>
    <mergeCell ref="D7:D8"/>
    <mergeCell ref="E7:E8"/>
    <mergeCell ref="I5:I6"/>
    <mergeCell ref="A5:H6"/>
    <mergeCell ref="B9:B11"/>
    <mergeCell ref="C9:C10"/>
    <mergeCell ref="D9:D10"/>
    <mergeCell ref="A12:A14"/>
    <mergeCell ref="B12:B14"/>
    <mergeCell ref="A16:A17"/>
    <mergeCell ref="B16:B17"/>
    <mergeCell ref="A9:A11"/>
    <mergeCell ref="F7:F8"/>
    <mergeCell ref="A32:A33"/>
    <mergeCell ref="B32:B33"/>
    <mergeCell ref="A35:H35"/>
    <mergeCell ref="A23:A25"/>
    <mergeCell ref="B23:B25"/>
    <mergeCell ref="G21:G22"/>
    <mergeCell ref="H21:H22"/>
    <mergeCell ref="A36:H36"/>
    <mergeCell ref="H29:H31"/>
    <mergeCell ref="A28:H28"/>
    <mergeCell ref="A29:A31"/>
    <mergeCell ref="B29:B31"/>
    <mergeCell ref="C29:C31"/>
    <mergeCell ref="D29:D31"/>
    <mergeCell ref="E29:E31"/>
    <mergeCell ref="F29:F31"/>
    <mergeCell ref="G29:G31"/>
    <mergeCell ref="A21:A22"/>
    <mergeCell ref="B21:B22"/>
    <mergeCell ref="C21:C22"/>
    <mergeCell ref="D21:D22"/>
    <mergeCell ref="E21:E22"/>
    <mergeCell ref="F21:F22"/>
    <mergeCell ref="V39:W39"/>
    <mergeCell ref="X39:Y39"/>
    <mergeCell ref="A46:H46"/>
    <mergeCell ref="G37:G39"/>
    <mergeCell ref="H37:H39"/>
    <mergeCell ref="I37:I39"/>
    <mergeCell ref="A37:A39"/>
    <mergeCell ref="B37:B39"/>
    <mergeCell ref="C37:C39"/>
    <mergeCell ref="D37:D39"/>
    <mergeCell ref="E37:E39"/>
    <mergeCell ref="F37:F39"/>
    <mergeCell ref="B51:B52"/>
    <mergeCell ref="A57:H57"/>
    <mergeCell ref="A58:H58"/>
    <mergeCell ref="G47:G49"/>
    <mergeCell ref="H47:H49"/>
    <mergeCell ref="I47:I49"/>
    <mergeCell ref="A47:A49"/>
    <mergeCell ref="B47:B49"/>
    <mergeCell ref="C47:C49"/>
    <mergeCell ref="D47:D49"/>
    <mergeCell ref="E47:E49"/>
    <mergeCell ref="F47:F49"/>
    <mergeCell ref="A50:A52"/>
    <mergeCell ref="A62:A67"/>
    <mergeCell ref="B62:B67"/>
    <mergeCell ref="C62:C67"/>
    <mergeCell ref="D62:D67"/>
    <mergeCell ref="E62:E67"/>
    <mergeCell ref="F62:F67"/>
    <mergeCell ref="G59:G61"/>
    <mergeCell ref="H59:H61"/>
    <mergeCell ref="A59:A61"/>
    <mergeCell ref="B59:B61"/>
    <mergeCell ref="C59:C61"/>
    <mergeCell ref="D59:D61"/>
    <mergeCell ref="E59:E61"/>
    <mergeCell ref="F59:F61"/>
    <mergeCell ref="Z38:Z39"/>
    <mergeCell ref="AA38:AA39"/>
    <mergeCell ref="J37:AA37"/>
    <mergeCell ref="J36:AA36"/>
    <mergeCell ref="T31:U31"/>
    <mergeCell ref="V31:W31"/>
    <mergeCell ref="X31:Y31"/>
    <mergeCell ref="V61:W61"/>
    <mergeCell ref="X61:Y61"/>
    <mergeCell ref="J49:K49"/>
    <mergeCell ref="L49:M49"/>
    <mergeCell ref="N49:O49"/>
    <mergeCell ref="P49:Q49"/>
    <mergeCell ref="R49:S49"/>
    <mergeCell ref="T49:U49"/>
    <mergeCell ref="V49:W49"/>
    <mergeCell ref="X49:Y49"/>
    <mergeCell ref="J61:K61"/>
    <mergeCell ref="L61:M61"/>
    <mergeCell ref="N61:O61"/>
    <mergeCell ref="P61:Q61"/>
    <mergeCell ref="R61:S61"/>
    <mergeCell ref="T61:U61"/>
    <mergeCell ref="J31:K31"/>
    <mergeCell ref="A19:H20"/>
    <mergeCell ref="Z21:Z22"/>
    <mergeCell ref="AA21:AA22"/>
    <mergeCell ref="J20:AA20"/>
    <mergeCell ref="J19:AA19"/>
    <mergeCell ref="Z30:Z31"/>
    <mergeCell ref="AA30:AA31"/>
    <mergeCell ref="J29:AA29"/>
    <mergeCell ref="J28:AA28"/>
    <mergeCell ref="J22:K22"/>
    <mergeCell ref="L22:M22"/>
    <mergeCell ref="N22:O22"/>
    <mergeCell ref="P22:Q22"/>
    <mergeCell ref="R22:S22"/>
    <mergeCell ref="T22:U22"/>
    <mergeCell ref="V22:W22"/>
    <mergeCell ref="X22:Y22"/>
    <mergeCell ref="L31:M31"/>
    <mergeCell ref="N31:O31"/>
    <mergeCell ref="P31:Q31"/>
    <mergeCell ref="R31:S31"/>
    <mergeCell ref="J68:Y68"/>
    <mergeCell ref="Z48:Z49"/>
    <mergeCell ref="AA48:AA49"/>
    <mergeCell ref="Z60:Z61"/>
    <mergeCell ref="AA60:AA61"/>
    <mergeCell ref="J47:AA47"/>
    <mergeCell ref="J46:AA46"/>
    <mergeCell ref="J59:AA59"/>
    <mergeCell ref="J58:AA58"/>
  </mergeCells>
  <pageMargins left="0.7" right="0.7" top="0.75" bottom="0.75" header="0.3" footer="0.3"/>
  <pageSetup paperSize="9" orientation="portrait" r:id="rId1"/>
  <ignoredErrors>
    <ignoredError sqref="S17 Q17 M17 O17 AA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41"/>
  <sheetViews>
    <sheetView topLeftCell="B130" zoomScale="75" zoomScaleNormal="75" workbookViewId="0">
      <selection activeCell="B128" sqref="B128:B129"/>
    </sheetView>
  </sheetViews>
  <sheetFormatPr baseColWidth="10" defaultColWidth="9.140625" defaultRowHeight="30" customHeight="1" x14ac:dyDescent="0.25"/>
  <cols>
    <col min="1" max="1" width="4.140625" hidden="1" customWidth="1"/>
    <col min="2" max="2" width="6.28515625" style="1" customWidth="1"/>
    <col min="3" max="3" width="37.7109375" customWidth="1"/>
    <col min="4" max="4" width="35" style="169" customWidth="1"/>
    <col min="5" max="5" width="45.28515625" customWidth="1"/>
    <col min="6" max="6" width="16.140625" customWidth="1"/>
    <col min="7" max="7" width="18" customWidth="1"/>
    <col min="8" max="8" width="19.42578125" customWidth="1"/>
    <col min="9" max="9" width="12.7109375" customWidth="1"/>
    <col min="10" max="10" width="12.28515625" customWidth="1"/>
    <col min="11" max="11" width="12.140625" customWidth="1"/>
    <col min="12" max="12" width="13" customWidth="1"/>
    <col min="13" max="13" width="13.5703125" customWidth="1"/>
    <col min="14" max="14" width="12.7109375" customWidth="1"/>
    <col min="15" max="15" width="11.85546875" customWidth="1"/>
    <col min="16" max="16" width="11.28515625" customWidth="1"/>
    <col min="17" max="18" width="21.42578125" customWidth="1"/>
    <col min="19" max="19" width="22.5703125" customWidth="1"/>
    <col min="20" max="20" width="24.42578125" customWidth="1"/>
  </cols>
  <sheetData>
    <row r="1" spans="2:22" ht="30" customHeight="1" x14ac:dyDescent="0.25">
      <c r="B1" s="342" t="str">
        <f>'VALORES VARIABLES'!B1</f>
        <v>ALCANZADO A ENERO - JULIO</v>
      </c>
      <c r="C1" s="342"/>
      <c r="D1" s="342"/>
    </row>
    <row r="2" spans="2:22" ht="30" customHeight="1" x14ac:dyDescent="0.25">
      <c r="B2" s="342"/>
      <c r="C2" s="342"/>
      <c r="D2" s="342"/>
    </row>
    <row r="3" spans="2:22" ht="30" customHeight="1" thickBot="1" x14ac:dyDescent="0.3">
      <c r="B3" s="333" t="s">
        <v>444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</row>
    <row r="4" spans="2:22" s="6" customFormat="1" ht="30" customHeight="1" thickBot="1" x14ac:dyDescent="0.3">
      <c r="B4" s="2" t="s">
        <v>0</v>
      </c>
      <c r="C4" s="2" t="s">
        <v>1</v>
      </c>
      <c r="D4" s="4" t="s">
        <v>2</v>
      </c>
      <c r="E4" s="3" t="s">
        <v>3</v>
      </c>
      <c r="F4" s="3" t="s">
        <v>196</v>
      </c>
      <c r="G4" s="4" t="s">
        <v>4</v>
      </c>
      <c r="H4" s="5" t="s">
        <v>5</v>
      </c>
      <c r="I4" s="124" t="s">
        <v>1011</v>
      </c>
      <c r="J4" s="124" t="s">
        <v>1012</v>
      </c>
      <c r="K4" s="124" t="s">
        <v>188</v>
      </c>
      <c r="L4" s="124" t="s">
        <v>1013</v>
      </c>
      <c r="M4" s="124" t="s">
        <v>1017</v>
      </c>
      <c r="N4" s="124" t="s">
        <v>1014</v>
      </c>
      <c r="O4" s="124" t="s">
        <v>1015</v>
      </c>
      <c r="P4" s="124" t="s">
        <v>1016</v>
      </c>
      <c r="Q4" s="5" t="s">
        <v>6</v>
      </c>
      <c r="R4" s="5" t="s">
        <v>7</v>
      </c>
      <c r="S4" s="5" t="s">
        <v>190</v>
      </c>
      <c r="T4" s="5" t="s">
        <v>966</v>
      </c>
    </row>
    <row r="5" spans="2:22" ht="30" customHeight="1" x14ac:dyDescent="0.25">
      <c r="B5" s="335" t="s">
        <v>8</v>
      </c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7"/>
    </row>
    <row r="6" spans="2:22" ht="30" customHeight="1" x14ac:dyDescent="0.25">
      <c r="B6" s="280">
        <v>1</v>
      </c>
      <c r="C6" s="280" t="s">
        <v>9</v>
      </c>
      <c r="D6" s="102" t="s">
        <v>447</v>
      </c>
      <c r="E6" s="296" t="s">
        <v>10</v>
      </c>
      <c r="F6" s="295"/>
      <c r="G6" s="280" t="s">
        <v>11</v>
      </c>
      <c r="H6" s="280" t="s">
        <v>12</v>
      </c>
      <c r="I6" s="24">
        <f>'VALORES VARIABLES'!C19</f>
        <v>135</v>
      </c>
      <c r="J6" s="24">
        <f>'VALORES VARIABLES'!D19</f>
        <v>64</v>
      </c>
      <c r="K6" s="24">
        <f>'VALORES VARIABLES'!E19</f>
        <v>95</v>
      </c>
      <c r="L6" s="24">
        <f>'VALORES VARIABLES'!F19</f>
        <v>139</v>
      </c>
      <c r="M6" s="24">
        <f>'VALORES VARIABLES'!G19</f>
        <v>33</v>
      </c>
      <c r="N6" s="24">
        <f>'VALORES VARIABLES'!H19</f>
        <v>139</v>
      </c>
      <c r="O6" s="24">
        <f>'VALORES VARIABLES'!I19</f>
        <v>35</v>
      </c>
      <c r="P6" s="24">
        <f>'VALORES VARIABLES'!J19</f>
        <v>46</v>
      </c>
      <c r="Q6" s="326">
        <v>0.86499999999999999</v>
      </c>
      <c r="R6" s="327">
        <v>0.83299999999999996</v>
      </c>
      <c r="S6" s="31">
        <f>SUM(I6:P6)</f>
        <v>686</v>
      </c>
      <c r="T6" s="291">
        <f>+S6/S7</f>
        <v>0.94230769230769229</v>
      </c>
      <c r="U6" s="339"/>
    </row>
    <row r="7" spans="2:22" ht="30" customHeight="1" x14ac:dyDescent="0.25">
      <c r="B7" s="280"/>
      <c r="C7" s="280"/>
      <c r="D7" s="102" t="s">
        <v>13</v>
      </c>
      <c r="E7" s="296"/>
      <c r="F7" s="280"/>
      <c r="G7" s="280"/>
      <c r="H7" s="280"/>
      <c r="I7" s="24">
        <f>'VALORES VARIABLES'!C20</f>
        <v>153</v>
      </c>
      <c r="J7" s="24">
        <f>'VALORES VARIABLES'!D20</f>
        <v>64</v>
      </c>
      <c r="K7" s="24">
        <f>'VALORES VARIABLES'!E20</f>
        <v>100</v>
      </c>
      <c r="L7" s="24">
        <f>'VALORES VARIABLES'!F20</f>
        <v>147</v>
      </c>
      <c r="M7" s="24">
        <f>'VALORES VARIABLES'!G20</f>
        <v>33</v>
      </c>
      <c r="N7" s="24">
        <f>'VALORES VARIABLES'!H20</f>
        <v>139</v>
      </c>
      <c r="O7" s="24">
        <f>'VALORES VARIABLES'!I20</f>
        <v>38</v>
      </c>
      <c r="P7" s="24">
        <f>'VALORES VARIABLES'!J20</f>
        <v>54</v>
      </c>
      <c r="Q7" s="326"/>
      <c r="R7" s="327"/>
      <c r="S7" s="284">
        <f>SUM(I7:P7)</f>
        <v>728</v>
      </c>
      <c r="T7" s="291"/>
      <c r="U7" s="339"/>
    </row>
    <row r="8" spans="2:22" ht="30" customHeight="1" x14ac:dyDescent="0.25">
      <c r="B8" s="280"/>
      <c r="C8" s="280"/>
      <c r="D8" s="102" t="s">
        <v>189</v>
      </c>
      <c r="E8" s="296"/>
      <c r="F8" s="280"/>
      <c r="G8" s="280"/>
      <c r="H8" s="280"/>
      <c r="I8" s="13">
        <f>+I6/I7</f>
        <v>0.88235294117647056</v>
      </c>
      <c r="J8" s="13">
        <f>+J6/J7</f>
        <v>1</v>
      </c>
      <c r="K8" s="13">
        <f t="shared" ref="K8:P8" si="0">+K6/K7</f>
        <v>0.95</v>
      </c>
      <c r="L8" s="13">
        <f t="shared" si="0"/>
        <v>0.94557823129251706</v>
      </c>
      <c r="M8" s="13">
        <f t="shared" si="0"/>
        <v>1</v>
      </c>
      <c r="N8" s="13">
        <f>+N6/N7</f>
        <v>1</v>
      </c>
      <c r="O8" s="13">
        <f t="shared" si="0"/>
        <v>0.92105263157894735</v>
      </c>
      <c r="P8" s="13">
        <f t="shared" si="0"/>
        <v>0.85185185185185186</v>
      </c>
      <c r="Q8" s="280"/>
      <c r="R8" s="327"/>
      <c r="S8" s="284"/>
      <c r="T8" s="291"/>
      <c r="U8" s="339"/>
    </row>
    <row r="9" spans="2:22" ht="30" customHeight="1" x14ac:dyDescent="0.25">
      <c r="B9" s="294">
        <v>2</v>
      </c>
      <c r="C9" s="294" t="s">
        <v>14</v>
      </c>
      <c r="D9" s="103" t="s">
        <v>15</v>
      </c>
      <c r="E9" s="294" t="s">
        <v>16</v>
      </c>
      <c r="F9" s="289"/>
      <c r="G9" s="294" t="s">
        <v>11</v>
      </c>
      <c r="H9" s="294" t="s">
        <v>17</v>
      </c>
      <c r="I9" s="17">
        <f>'VALORES VARIABLES'!C25</f>
        <v>7</v>
      </c>
      <c r="J9" s="17">
        <f>'VALORES VARIABLES'!D25</f>
        <v>0</v>
      </c>
      <c r="K9" s="17">
        <f>'VALORES VARIABLES'!E25</f>
        <v>3</v>
      </c>
      <c r="L9" s="17">
        <f>'VALORES VARIABLES'!F25</f>
        <v>7</v>
      </c>
      <c r="M9" s="17">
        <f>'VALORES VARIABLES'!G25</f>
        <v>3</v>
      </c>
      <c r="N9" s="17">
        <f>'VALORES VARIABLES'!H25</f>
        <v>1</v>
      </c>
      <c r="O9" s="17">
        <f>'VALORES VARIABLES'!I25</f>
        <v>1</v>
      </c>
      <c r="P9" s="17">
        <f>'VALORES VARIABLES'!J25</f>
        <v>2</v>
      </c>
      <c r="Q9" s="329">
        <v>5.8900000000000001E-2</v>
      </c>
      <c r="R9" s="325">
        <v>7.2300000000000003E-2</v>
      </c>
      <c r="S9" s="18">
        <f>SUM(I9:P9)</f>
        <v>24</v>
      </c>
      <c r="T9" s="287">
        <f>+S9/S10</f>
        <v>9.3312597200622092E-3</v>
      </c>
      <c r="U9" s="339"/>
    </row>
    <row r="10" spans="2:22" ht="30" customHeight="1" x14ac:dyDescent="0.25">
      <c r="B10" s="294"/>
      <c r="C10" s="294"/>
      <c r="D10" s="103" t="s">
        <v>18</v>
      </c>
      <c r="E10" s="294"/>
      <c r="F10" s="290"/>
      <c r="G10" s="294"/>
      <c r="H10" s="294"/>
      <c r="I10" s="23">
        <f>+'VALORES VARIABLES'!C5</f>
        <v>497</v>
      </c>
      <c r="J10" s="23">
        <f>+'VALORES VARIABLES'!D5</f>
        <v>264</v>
      </c>
      <c r="K10" s="23">
        <f>+'VALORES VARIABLES'!E5</f>
        <v>295</v>
      </c>
      <c r="L10" s="23">
        <f>+'VALORES VARIABLES'!F5</f>
        <v>549</v>
      </c>
      <c r="M10" s="23">
        <f>+'VALORES VARIABLES'!G5</f>
        <v>154</v>
      </c>
      <c r="N10" s="23">
        <f>+'VALORES VARIABLES'!H5</f>
        <v>501</v>
      </c>
      <c r="O10" s="23">
        <f>+'VALORES VARIABLES'!I5</f>
        <v>117</v>
      </c>
      <c r="P10" s="23">
        <f>+'VALORES VARIABLES'!J5</f>
        <v>195</v>
      </c>
      <c r="Q10" s="330"/>
      <c r="R10" s="325"/>
      <c r="S10" s="328">
        <f>SUM(I10:P10)</f>
        <v>2572</v>
      </c>
      <c r="T10" s="287"/>
      <c r="U10" s="339"/>
    </row>
    <row r="11" spans="2:22" ht="30" customHeight="1" x14ac:dyDescent="0.25">
      <c r="B11" s="294"/>
      <c r="C11" s="294"/>
      <c r="D11" s="103" t="s">
        <v>189</v>
      </c>
      <c r="E11" s="294"/>
      <c r="F11" s="290"/>
      <c r="G11" s="294"/>
      <c r="H11" s="294"/>
      <c r="I11" s="170">
        <f>+I9/I10</f>
        <v>1.4084507042253521E-2</v>
      </c>
      <c r="J11" s="170">
        <f>+J9/J10</f>
        <v>0</v>
      </c>
      <c r="K11" s="170">
        <f t="shared" ref="K11:P11" si="1">+K9/K10</f>
        <v>1.0169491525423728E-2</v>
      </c>
      <c r="L11" s="170">
        <f t="shared" si="1"/>
        <v>1.2750455373406194E-2</v>
      </c>
      <c r="M11" s="170">
        <f t="shared" si="1"/>
        <v>1.948051948051948E-2</v>
      </c>
      <c r="N11" s="170">
        <f>+N9/N10</f>
        <v>1.996007984031936E-3</v>
      </c>
      <c r="O11" s="170">
        <f t="shared" si="1"/>
        <v>8.5470085470085479E-3</v>
      </c>
      <c r="P11" s="170">
        <f t="shared" si="1"/>
        <v>1.0256410256410256E-2</v>
      </c>
      <c r="Q11" s="331"/>
      <c r="R11" s="325"/>
      <c r="S11" s="277"/>
      <c r="T11" s="287"/>
    </row>
    <row r="12" spans="2:22" ht="30" customHeight="1" x14ac:dyDescent="0.25">
      <c r="B12" s="280">
        <v>3</v>
      </c>
      <c r="C12" s="280" t="s">
        <v>19</v>
      </c>
      <c r="D12" s="9" t="s">
        <v>976</v>
      </c>
      <c r="E12" s="296" t="s">
        <v>20</v>
      </c>
      <c r="F12" s="295"/>
      <c r="G12" s="280" t="s">
        <v>11</v>
      </c>
      <c r="H12" s="280" t="s">
        <v>17</v>
      </c>
      <c r="I12" s="9">
        <f>'VALORES VARIABLES'!C79</f>
        <v>302</v>
      </c>
      <c r="J12" s="9">
        <f>'VALORES VARIABLES'!D79</f>
        <v>105</v>
      </c>
      <c r="K12" s="9">
        <f>'VALORES VARIABLES'!E79</f>
        <v>164</v>
      </c>
      <c r="L12" s="9">
        <f>'VALORES VARIABLES'!F79</f>
        <v>172</v>
      </c>
      <c r="M12" s="9">
        <f>'VALORES VARIABLES'!G79</f>
        <v>126</v>
      </c>
      <c r="N12" s="9">
        <f>'VALORES VARIABLES'!H79</f>
        <v>165</v>
      </c>
      <c r="O12" s="9">
        <f>'VALORES VARIABLES'!I79</f>
        <v>59</v>
      </c>
      <c r="P12" s="9">
        <f>'VALORES VARIABLES'!J79</f>
        <v>83</v>
      </c>
      <c r="Q12" s="326">
        <v>0.12559999999999999</v>
      </c>
      <c r="R12" s="327">
        <v>0.13159999999999999</v>
      </c>
      <c r="S12" s="9">
        <f>SUM(I12:P12)</f>
        <v>1176</v>
      </c>
      <c r="T12" s="291">
        <f>+S12/S13</f>
        <v>4.4633368756641874E-2</v>
      </c>
      <c r="U12" s="339"/>
    </row>
    <row r="13" spans="2:22" ht="30" customHeight="1" x14ac:dyDescent="0.25">
      <c r="B13" s="280"/>
      <c r="C13" s="280"/>
      <c r="D13" s="102" t="s">
        <v>977</v>
      </c>
      <c r="E13" s="296"/>
      <c r="F13" s="280"/>
      <c r="G13" s="280"/>
      <c r="H13" s="280"/>
      <c r="I13" s="118">
        <f>'VALORES VARIABLES'!C78</f>
        <v>5179</v>
      </c>
      <c r="J13" s="118">
        <f>'VALORES VARIABLES'!D78</f>
        <v>2574</v>
      </c>
      <c r="K13" s="118">
        <f>'VALORES VARIABLES'!E78</f>
        <v>3343</v>
      </c>
      <c r="L13" s="118">
        <f>'VALORES VARIABLES'!F78</f>
        <v>5590</v>
      </c>
      <c r="M13" s="118">
        <f>'VALORES VARIABLES'!G78</f>
        <v>1585</v>
      </c>
      <c r="N13" s="118">
        <f>'VALORES VARIABLES'!H78</f>
        <v>5047</v>
      </c>
      <c r="O13" s="118">
        <f>'VALORES VARIABLES'!I78</f>
        <v>1205</v>
      </c>
      <c r="P13" s="118">
        <f>'VALORES VARIABLES'!J78</f>
        <v>1825</v>
      </c>
      <c r="Q13" s="326"/>
      <c r="R13" s="327"/>
      <c r="S13" s="280">
        <f>SUM(I13:P13)</f>
        <v>26348</v>
      </c>
      <c r="T13" s="291"/>
      <c r="U13" s="339"/>
    </row>
    <row r="14" spans="2:22" ht="30" customHeight="1" x14ac:dyDescent="0.25">
      <c r="B14" s="280"/>
      <c r="C14" s="280"/>
      <c r="D14" s="102" t="s">
        <v>189</v>
      </c>
      <c r="E14" s="296"/>
      <c r="F14" s="280"/>
      <c r="G14" s="280"/>
      <c r="H14" s="280"/>
      <c r="I14" s="13">
        <f>+I12/I13</f>
        <v>5.8312415524232476E-2</v>
      </c>
      <c r="J14" s="13">
        <f t="shared" ref="J14:P14" si="2">+J12/J13</f>
        <v>4.0792540792540792E-2</v>
      </c>
      <c r="K14" s="13">
        <f t="shared" si="2"/>
        <v>4.9057732575530963E-2</v>
      </c>
      <c r="L14" s="13">
        <f t="shared" si="2"/>
        <v>3.0769230769230771E-2</v>
      </c>
      <c r="M14" s="13">
        <f t="shared" si="2"/>
        <v>7.9495268138801256E-2</v>
      </c>
      <c r="N14" s="13">
        <f t="shared" si="2"/>
        <v>3.2692688725975826E-2</v>
      </c>
      <c r="O14" s="13">
        <f t="shared" si="2"/>
        <v>4.8962655601659751E-2</v>
      </c>
      <c r="P14" s="13">
        <f t="shared" si="2"/>
        <v>4.547945205479452E-2</v>
      </c>
      <c r="Q14" s="280"/>
      <c r="R14" s="327"/>
      <c r="S14" s="280"/>
      <c r="T14" s="291"/>
      <c r="U14" s="339"/>
    </row>
    <row r="15" spans="2:22" ht="30" customHeight="1" x14ac:dyDescent="0.25">
      <c r="B15" s="294">
        <v>4</v>
      </c>
      <c r="C15" s="294" t="s">
        <v>21</v>
      </c>
      <c r="D15" s="103" t="s">
        <v>22</v>
      </c>
      <c r="E15" s="294" t="s">
        <v>23</v>
      </c>
      <c r="F15" s="289"/>
      <c r="G15" s="294" t="s">
        <v>11</v>
      </c>
      <c r="H15" s="294" t="s">
        <v>12</v>
      </c>
      <c r="I15" s="25">
        <f>'VALORES VARIABLES'!C8</f>
        <v>46</v>
      </c>
      <c r="J15" s="25">
        <f>'VALORES VARIABLES'!D8</f>
        <v>44</v>
      </c>
      <c r="K15" s="25">
        <f>'VALORES VARIABLES'!E8</f>
        <v>8</v>
      </c>
      <c r="L15" s="25">
        <f>'VALORES VARIABLES'!F8</f>
        <v>78</v>
      </c>
      <c r="M15" s="25">
        <f>'VALORES VARIABLES'!G8</f>
        <v>15</v>
      </c>
      <c r="N15" s="25">
        <f>'VALORES VARIABLES'!H8</f>
        <v>51</v>
      </c>
      <c r="O15" s="25">
        <f>'VALORES VARIABLES'!I8</f>
        <v>10</v>
      </c>
      <c r="P15" s="25">
        <f>'VALORES VARIABLES'!J8</f>
        <v>21</v>
      </c>
      <c r="Q15" s="324">
        <v>0.46360000000000001</v>
      </c>
      <c r="R15" s="325">
        <v>0.48270000000000002</v>
      </c>
      <c r="S15" s="33">
        <f>SUM(I15:P15)</f>
        <v>273</v>
      </c>
      <c r="T15" s="288">
        <f>+S15/S16</f>
        <v>0.39622641509433965</v>
      </c>
      <c r="V15" s="54"/>
    </row>
    <row r="16" spans="2:22" ht="30" customHeight="1" x14ac:dyDescent="0.25">
      <c r="B16" s="294"/>
      <c r="C16" s="294"/>
      <c r="D16" s="103" t="s">
        <v>975</v>
      </c>
      <c r="E16" s="294"/>
      <c r="F16" s="290"/>
      <c r="G16" s="294"/>
      <c r="H16" s="294"/>
      <c r="I16" s="26">
        <f>'VALORES VARIABLES'!C10</f>
        <v>143</v>
      </c>
      <c r="J16" s="26">
        <f>'VALORES VARIABLES'!D10</f>
        <v>77</v>
      </c>
      <c r="K16" s="26">
        <f>'VALORES VARIABLES'!E10</f>
        <v>63</v>
      </c>
      <c r="L16" s="26">
        <f>'VALORES VARIABLES'!F10</f>
        <v>157</v>
      </c>
      <c r="M16" s="26">
        <f>'VALORES VARIABLES'!G10</f>
        <v>37</v>
      </c>
      <c r="N16" s="26">
        <f>'VALORES VARIABLES'!H10</f>
        <v>109</v>
      </c>
      <c r="O16" s="26">
        <f>'VALORES VARIABLES'!I10</f>
        <v>31</v>
      </c>
      <c r="P16" s="26">
        <f>'VALORES VARIABLES'!J10</f>
        <v>72</v>
      </c>
      <c r="Q16" s="324"/>
      <c r="R16" s="325"/>
      <c r="S16" s="332">
        <f>SUM(I16:P16)</f>
        <v>689</v>
      </c>
      <c r="T16" s="288"/>
      <c r="V16" s="54"/>
    </row>
    <row r="17" spans="2:20" ht="30" customHeight="1" x14ac:dyDescent="0.25">
      <c r="B17" s="294"/>
      <c r="C17" s="294"/>
      <c r="D17" s="103" t="s">
        <v>189</v>
      </c>
      <c r="E17" s="294"/>
      <c r="F17" s="290"/>
      <c r="G17" s="294"/>
      <c r="H17" s="294"/>
      <c r="I17" s="16">
        <f>+I15/I16</f>
        <v>0.32167832167832167</v>
      </c>
      <c r="J17" s="16">
        <f t="shared" ref="J17:P17" si="3">+J15/J16</f>
        <v>0.5714285714285714</v>
      </c>
      <c r="K17" s="16">
        <f t="shared" si="3"/>
        <v>0.12698412698412698</v>
      </c>
      <c r="L17" s="16">
        <f t="shared" si="3"/>
        <v>0.49681528662420382</v>
      </c>
      <c r="M17" s="16">
        <f t="shared" si="3"/>
        <v>0.40540540540540543</v>
      </c>
      <c r="N17" s="16">
        <f t="shared" si="3"/>
        <v>0.46788990825688076</v>
      </c>
      <c r="O17" s="16">
        <f t="shared" si="3"/>
        <v>0.32258064516129031</v>
      </c>
      <c r="P17" s="16">
        <f t="shared" si="3"/>
        <v>0.29166666666666669</v>
      </c>
      <c r="Q17" s="324"/>
      <c r="R17" s="325"/>
      <c r="S17" s="294"/>
      <c r="T17" s="288"/>
    </row>
    <row r="18" spans="2:20" ht="30" customHeight="1" x14ac:dyDescent="0.25">
      <c r="B18" s="280">
        <v>5</v>
      </c>
      <c r="C18" s="319" t="s">
        <v>24</v>
      </c>
      <c r="D18" s="102" t="s">
        <v>25</v>
      </c>
      <c r="E18" s="280" t="s">
        <v>26</v>
      </c>
      <c r="F18" s="295"/>
      <c r="G18" s="280" t="s">
        <v>11</v>
      </c>
      <c r="H18" s="280" t="s">
        <v>12</v>
      </c>
      <c r="I18" s="9">
        <f>'VALORES VARIABLES'!C8</f>
        <v>46</v>
      </c>
      <c r="J18" s="9">
        <f>'VALORES VARIABLES'!D8</f>
        <v>44</v>
      </c>
      <c r="K18" s="9">
        <f>'VALORES VARIABLES'!E8</f>
        <v>8</v>
      </c>
      <c r="L18" s="9">
        <f>'VALORES VARIABLES'!F8</f>
        <v>78</v>
      </c>
      <c r="M18" s="9">
        <f>'VALORES VARIABLES'!G8</f>
        <v>15</v>
      </c>
      <c r="N18" s="9">
        <f>'VALORES VARIABLES'!H8</f>
        <v>51</v>
      </c>
      <c r="O18" s="9">
        <f>'VALORES VARIABLES'!I8</f>
        <v>10</v>
      </c>
      <c r="P18" s="9">
        <f>'VALORES VARIABLES'!J8</f>
        <v>21</v>
      </c>
      <c r="Q18" s="349">
        <v>0.47760000000000002</v>
      </c>
      <c r="R18" s="327">
        <v>0.69079999999999997</v>
      </c>
      <c r="S18" s="9">
        <f>SUM(I18:P18)</f>
        <v>273</v>
      </c>
      <c r="T18" s="291">
        <f>+S18/S19</f>
        <v>0.8666666666666667</v>
      </c>
    </row>
    <row r="19" spans="2:20" ht="30" customHeight="1" x14ac:dyDescent="0.25">
      <c r="B19" s="280"/>
      <c r="C19" s="319"/>
      <c r="D19" s="102" t="s">
        <v>27</v>
      </c>
      <c r="E19" s="280"/>
      <c r="F19" s="280"/>
      <c r="G19" s="280"/>
      <c r="H19" s="280"/>
      <c r="I19" s="30">
        <f>'VALORES VARIABLES'!C9</f>
        <v>56</v>
      </c>
      <c r="J19" s="30">
        <f>'VALORES VARIABLES'!D9</f>
        <v>47</v>
      </c>
      <c r="K19" s="30">
        <f>'VALORES VARIABLES'!E9</f>
        <v>13</v>
      </c>
      <c r="L19" s="30">
        <f>'VALORES VARIABLES'!F9</f>
        <v>80</v>
      </c>
      <c r="M19" s="30">
        <f>'VALORES VARIABLES'!G9</f>
        <v>16</v>
      </c>
      <c r="N19" s="30">
        <f>'VALORES VARIABLES'!H9</f>
        <v>54</v>
      </c>
      <c r="O19" s="30">
        <f>'VALORES VARIABLES'!I9</f>
        <v>15</v>
      </c>
      <c r="P19" s="30">
        <f>'VALORES VARIABLES'!J9</f>
        <v>34</v>
      </c>
      <c r="Q19" s="350"/>
      <c r="R19" s="327"/>
      <c r="S19" s="284">
        <f>SUM(I19:P19)</f>
        <v>315</v>
      </c>
      <c r="T19" s="291"/>
    </row>
    <row r="20" spans="2:20" ht="30" customHeight="1" x14ac:dyDescent="0.25">
      <c r="B20" s="280"/>
      <c r="C20" s="319"/>
      <c r="D20" s="102" t="s">
        <v>189</v>
      </c>
      <c r="E20" s="280"/>
      <c r="F20" s="280"/>
      <c r="G20" s="280"/>
      <c r="H20" s="280"/>
      <c r="I20" s="13">
        <f>+I18/I19</f>
        <v>0.8214285714285714</v>
      </c>
      <c r="J20" s="13">
        <f t="shared" ref="J20:P20" si="4">+J18/J19</f>
        <v>0.93617021276595747</v>
      </c>
      <c r="K20" s="13">
        <f t="shared" si="4"/>
        <v>0.61538461538461542</v>
      </c>
      <c r="L20" s="13">
        <f t="shared" si="4"/>
        <v>0.97499999999999998</v>
      </c>
      <c r="M20" s="13">
        <f t="shared" si="4"/>
        <v>0.9375</v>
      </c>
      <c r="N20" s="13">
        <f t="shared" si="4"/>
        <v>0.94444444444444442</v>
      </c>
      <c r="O20" s="13">
        <f t="shared" si="4"/>
        <v>0.66666666666666663</v>
      </c>
      <c r="P20" s="13">
        <f t="shared" si="4"/>
        <v>0.61764705882352944</v>
      </c>
      <c r="Q20" s="351"/>
      <c r="R20" s="327"/>
      <c r="S20" s="280"/>
      <c r="T20" s="291"/>
    </row>
    <row r="21" spans="2:20" ht="30" customHeight="1" x14ac:dyDescent="0.25">
      <c r="B21" s="294">
        <v>6</v>
      </c>
      <c r="C21" s="294" t="s">
        <v>28</v>
      </c>
      <c r="D21" s="103" t="s">
        <v>29</v>
      </c>
      <c r="E21" s="294" t="s">
        <v>30</v>
      </c>
      <c r="F21" s="289"/>
      <c r="G21" s="294" t="s">
        <v>11</v>
      </c>
      <c r="H21" s="294" t="s">
        <v>31</v>
      </c>
      <c r="I21" s="28">
        <f>'VALORES VARIABLES'!C22</f>
        <v>67</v>
      </c>
      <c r="J21" s="28">
        <f>'VALORES VARIABLES'!D22</f>
        <v>56</v>
      </c>
      <c r="K21" s="28">
        <f>'VALORES VARIABLES'!E22</f>
        <v>23</v>
      </c>
      <c r="L21" s="28">
        <f>'VALORES VARIABLES'!F22</f>
        <v>94</v>
      </c>
      <c r="M21" s="28">
        <f>'VALORES VARIABLES'!G22</f>
        <v>19</v>
      </c>
      <c r="N21" s="28">
        <f>'VALORES VARIABLES'!H22</f>
        <v>64</v>
      </c>
      <c r="O21" s="28">
        <f>'VALORES VARIABLES'!I22</f>
        <v>16</v>
      </c>
      <c r="P21" s="28">
        <f>'VALORES VARIABLES'!J22</f>
        <v>41</v>
      </c>
      <c r="Q21" s="324">
        <v>0.84709999999999996</v>
      </c>
      <c r="R21" s="325">
        <v>0.84499999999999997</v>
      </c>
      <c r="S21" s="33">
        <f>SUM(I21:P21)</f>
        <v>380</v>
      </c>
      <c r="T21" s="288">
        <f>+S21/S22</f>
        <v>1</v>
      </c>
    </row>
    <row r="22" spans="2:20" ht="30" customHeight="1" x14ac:dyDescent="0.25">
      <c r="B22" s="294"/>
      <c r="C22" s="294"/>
      <c r="D22" s="103" t="s">
        <v>32</v>
      </c>
      <c r="E22" s="294"/>
      <c r="F22" s="290"/>
      <c r="G22" s="294"/>
      <c r="H22" s="294"/>
      <c r="I22" s="29">
        <f>'VALORES VARIABLES'!C23</f>
        <v>67</v>
      </c>
      <c r="J22" s="29">
        <f>'VALORES VARIABLES'!D23</f>
        <v>56</v>
      </c>
      <c r="K22" s="29">
        <f>'VALORES VARIABLES'!E23</f>
        <v>23</v>
      </c>
      <c r="L22" s="29">
        <f>'VALORES VARIABLES'!F23</f>
        <v>94</v>
      </c>
      <c r="M22" s="29">
        <f>'VALORES VARIABLES'!G23</f>
        <v>19</v>
      </c>
      <c r="N22" s="29">
        <f>'VALORES VARIABLES'!H23</f>
        <v>64</v>
      </c>
      <c r="O22" s="29">
        <f>'VALORES VARIABLES'!I23</f>
        <v>16</v>
      </c>
      <c r="P22" s="29">
        <f>'VALORES VARIABLES'!J23</f>
        <v>41</v>
      </c>
      <c r="Q22" s="324"/>
      <c r="R22" s="325"/>
      <c r="S22" s="332">
        <f>SUM(I22:P22)</f>
        <v>380</v>
      </c>
      <c r="T22" s="288"/>
    </row>
    <row r="23" spans="2:20" ht="30" customHeight="1" x14ac:dyDescent="0.25">
      <c r="B23" s="294"/>
      <c r="C23" s="294"/>
      <c r="D23" s="103" t="s">
        <v>189</v>
      </c>
      <c r="E23" s="294"/>
      <c r="F23" s="290"/>
      <c r="G23" s="294"/>
      <c r="H23" s="294"/>
      <c r="I23" s="11">
        <f>+ROUND(I21/(I22+0.00000001),0)</f>
        <v>1</v>
      </c>
      <c r="J23" s="11">
        <f t="shared" ref="J23:P23" si="5">+ROUND(J21/(J22+0.00000001),0)</f>
        <v>1</v>
      </c>
      <c r="K23" s="11">
        <f t="shared" si="5"/>
        <v>1</v>
      </c>
      <c r="L23" s="11">
        <f t="shared" si="5"/>
        <v>1</v>
      </c>
      <c r="M23" s="11">
        <f t="shared" si="5"/>
        <v>1</v>
      </c>
      <c r="N23" s="11">
        <f t="shared" si="5"/>
        <v>1</v>
      </c>
      <c r="O23" s="11">
        <f t="shared" si="5"/>
        <v>1</v>
      </c>
      <c r="P23" s="11">
        <f t="shared" si="5"/>
        <v>1</v>
      </c>
      <c r="Q23" s="324"/>
      <c r="R23" s="325"/>
      <c r="S23" s="294"/>
      <c r="T23" s="288"/>
    </row>
    <row r="24" spans="2:20" ht="30" customHeight="1" x14ac:dyDescent="0.25">
      <c r="B24" s="280">
        <v>7</v>
      </c>
      <c r="C24" s="319" t="s">
        <v>33</v>
      </c>
      <c r="D24" s="102" t="s">
        <v>34</v>
      </c>
      <c r="E24" s="296" t="s">
        <v>35</v>
      </c>
      <c r="F24" s="295"/>
      <c r="G24" s="280" t="s">
        <v>11</v>
      </c>
      <c r="H24" s="319" t="s">
        <v>17</v>
      </c>
      <c r="I24" s="12">
        <f>'VALORES VARIABLES'!C24</f>
        <v>318</v>
      </c>
      <c r="J24" s="12">
        <f>'VALORES VARIABLES'!D24</f>
        <v>164</v>
      </c>
      <c r="K24" s="12">
        <f>'VALORES VARIABLES'!E24</f>
        <v>176</v>
      </c>
      <c r="L24" s="12">
        <f>'VALORES VARIABLES'!F24</f>
        <v>348</v>
      </c>
      <c r="M24" s="12">
        <f>'VALORES VARIABLES'!G24</f>
        <v>93</v>
      </c>
      <c r="N24" s="12">
        <f>'VALORES VARIABLES'!H24</f>
        <v>303</v>
      </c>
      <c r="O24" s="12">
        <f>'VALORES VARIABLES'!I24</f>
        <v>79</v>
      </c>
      <c r="P24" s="12">
        <f>'VALORES VARIABLES'!J24</f>
        <v>136</v>
      </c>
      <c r="Q24" s="326">
        <v>0.36980000000000002</v>
      </c>
      <c r="R24" s="327">
        <v>0.45639999999999997</v>
      </c>
      <c r="S24" s="104">
        <f>SUM(I24:P24)</f>
        <v>1617</v>
      </c>
      <c r="T24" s="291">
        <f>+S24/S25</f>
        <v>0.62869362363919135</v>
      </c>
    </row>
    <row r="25" spans="2:20" ht="30" customHeight="1" x14ac:dyDescent="0.25">
      <c r="B25" s="280"/>
      <c r="C25" s="319"/>
      <c r="D25" s="102" t="s">
        <v>36</v>
      </c>
      <c r="E25" s="296"/>
      <c r="F25" s="280"/>
      <c r="G25" s="280"/>
      <c r="H25" s="319"/>
      <c r="I25" s="12">
        <f>'VALORES VARIABLES'!C5</f>
        <v>497</v>
      </c>
      <c r="J25" s="12">
        <f>'VALORES VARIABLES'!D5</f>
        <v>264</v>
      </c>
      <c r="K25" s="12">
        <f>'VALORES VARIABLES'!E5</f>
        <v>295</v>
      </c>
      <c r="L25" s="12">
        <f>'VALORES VARIABLES'!F5</f>
        <v>549</v>
      </c>
      <c r="M25" s="12">
        <f>'VALORES VARIABLES'!G5</f>
        <v>154</v>
      </c>
      <c r="N25" s="12">
        <f>'VALORES VARIABLES'!H5</f>
        <v>501</v>
      </c>
      <c r="O25" s="12">
        <f>'VALORES VARIABLES'!I5</f>
        <v>117</v>
      </c>
      <c r="P25" s="12">
        <f>'VALORES VARIABLES'!J5</f>
        <v>195</v>
      </c>
      <c r="Q25" s="326"/>
      <c r="R25" s="327"/>
      <c r="S25" s="280">
        <f>SUM(I25:P25)</f>
        <v>2572</v>
      </c>
      <c r="T25" s="291"/>
    </row>
    <row r="26" spans="2:20" ht="30" customHeight="1" x14ac:dyDescent="0.25">
      <c r="B26" s="280"/>
      <c r="C26" s="319"/>
      <c r="D26" s="102" t="s">
        <v>189</v>
      </c>
      <c r="E26" s="296"/>
      <c r="F26" s="280"/>
      <c r="G26" s="280"/>
      <c r="H26" s="319"/>
      <c r="I26" s="20">
        <f>+I24/I25</f>
        <v>0.63983903420523136</v>
      </c>
      <c r="J26" s="20">
        <f t="shared" ref="J26:P26" si="6">+J24/J25</f>
        <v>0.62121212121212122</v>
      </c>
      <c r="K26" s="20">
        <f t="shared" si="6"/>
        <v>0.59661016949152545</v>
      </c>
      <c r="L26" s="20">
        <f t="shared" si="6"/>
        <v>0.63387978142076506</v>
      </c>
      <c r="M26" s="20">
        <f t="shared" si="6"/>
        <v>0.60389610389610393</v>
      </c>
      <c r="N26" s="20">
        <f t="shared" si="6"/>
        <v>0.60479041916167664</v>
      </c>
      <c r="O26" s="20">
        <f t="shared" si="6"/>
        <v>0.67521367521367526</v>
      </c>
      <c r="P26" s="20">
        <f t="shared" si="6"/>
        <v>0.6974358974358974</v>
      </c>
      <c r="Q26" s="280"/>
      <c r="R26" s="327"/>
      <c r="S26" s="280"/>
      <c r="T26" s="291"/>
    </row>
    <row r="27" spans="2:20" ht="30" customHeight="1" x14ac:dyDescent="0.25">
      <c r="B27" s="294">
        <v>8</v>
      </c>
      <c r="C27" s="294" t="s">
        <v>37</v>
      </c>
      <c r="D27" s="103" t="s">
        <v>38</v>
      </c>
      <c r="E27" s="294" t="s">
        <v>198</v>
      </c>
      <c r="F27" s="289"/>
      <c r="G27" s="294" t="s">
        <v>11</v>
      </c>
      <c r="H27" s="294" t="s">
        <v>12</v>
      </c>
      <c r="I27" s="10">
        <f>'VALORES VARIABLES'!C14</f>
        <v>0</v>
      </c>
      <c r="J27" s="10">
        <f>'VALORES VARIABLES'!D14</f>
        <v>0</v>
      </c>
      <c r="K27" s="10">
        <f>'VALORES VARIABLES'!E14</f>
        <v>0</v>
      </c>
      <c r="L27" s="10">
        <f>'VALORES VARIABLES'!F14</f>
        <v>0</v>
      </c>
      <c r="M27" s="10">
        <f>'VALORES VARIABLES'!G14</f>
        <v>0</v>
      </c>
      <c r="N27" s="10">
        <f>'VALORES VARIABLES'!H14</f>
        <v>0</v>
      </c>
      <c r="O27" s="10">
        <f>'VALORES VARIABLES'!I14</f>
        <v>0</v>
      </c>
      <c r="P27" s="10">
        <f>'VALORES VARIABLES'!J14</f>
        <v>3</v>
      </c>
      <c r="Q27" s="343" t="s">
        <v>195</v>
      </c>
      <c r="R27" s="277" t="s">
        <v>195</v>
      </c>
      <c r="S27" s="10">
        <f>SUM(I27:P27)</f>
        <v>3</v>
      </c>
      <c r="T27" s="338">
        <f>+S27/S28</f>
        <v>1.1664074650077762E-3</v>
      </c>
    </row>
    <row r="28" spans="2:20" ht="30" customHeight="1" x14ac:dyDescent="0.25">
      <c r="B28" s="294"/>
      <c r="C28" s="294"/>
      <c r="D28" s="103" t="s">
        <v>39</v>
      </c>
      <c r="E28" s="294"/>
      <c r="F28" s="290"/>
      <c r="G28" s="294"/>
      <c r="H28" s="294"/>
      <c r="I28" s="29">
        <f>'VALORES VARIABLES'!C5</f>
        <v>497</v>
      </c>
      <c r="J28" s="29">
        <f>'VALORES VARIABLES'!D5</f>
        <v>264</v>
      </c>
      <c r="K28" s="29">
        <f>'VALORES VARIABLES'!E5</f>
        <v>295</v>
      </c>
      <c r="L28" s="29">
        <f>'VALORES VARIABLES'!F5</f>
        <v>549</v>
      </c>
      <c r="M28" s="29">
        <f>'VALORES VARIABLES'!G5</f>
        <v>154</v>
      </c>
      <c r="N28" s="29">
        <f>'VALORES VARIABLES'!H5</f>
        <v>501</v>
      </c>
      <c r="O28" s="29">
        <f>'VALORES VARIABLES'!I5</f>
        <v>117</v>
      </c>
      <c r="P28" s="29">
        <f>'VALORES VARIABLES'!J5</f>
        <v>195</v>
      </c>
      <c r="Q28" s="352"/>
      <c r="R28" s="277"/>
      <c r="S28" s="280">
        <f>SUM(I28:P28)</f>
        <v>2572</v>
      </c>
      <c r="T28" s="338"/>
    </row>
    <row r="29" spans="2:20" ht="30" customHeight="1" x14ac:dyDescent="0.25">
      <c r="B29" s="294"/>
      <c r="C29" s="294"/>
      <c r="D29" s="103" t="s">
        <v>189</v>
      </c>
      <c r="E29" s="294"/>
      <c r="F29" s="290"/>
      <c r="G29" s="294"/>
      <c r="H29" s="294"/>
      <c r="I29" s="11">
        <f>+I27/I28</f>
        <v>0</v>
      </c>
      <c r="J29" s="11">
        <f t="shared" ref="J29:P29" si="7">+J27/J28</f>
        <v>0</v>
      </c>
      <c r="K29" s="11">
        <f t="shared" si="7"/>
        <v>0</v>
      </c>
      <c r="L29" s="11">
        <f t="shared" si="7"/>
        <v>0</v>
      </c>
      <c r="M29" s="11">
        <f t="shared" si="7"/>
        <v>0</v>
      </c>
      <c r="N29" s="11">
        <f t="shared" si="7"/>
        <v>0</v>
      </c>
      <c r="O29" s="11">
        <f t="shared" si="7"/>
        <v>0</v>
      </c>
      <c r="P29" s="11">
        <f t="shared" si="7"/>
        <v>1.5384615384615385E-2</v>
      </c>
      <c r="Q29" s="344"/>
      <c r="R29" s="277"/>
      <c r="S29" s="280"/>
      <c r="T29" s="338"/>
    </row>
    <row r="30" spans="2:20" ht="30" customHeight="1" x14ac:dyDescent="0.25">
      <c r="B30" s="319">
        <v>9</v>
      </c>
      <c r="C30" s="280" t="s">
        <v>192</v>
      </c>
      <c r="D30" s="102" t="s">
        <v>40</v>
      </c>
      <c r="E30" s="296" t="s">
        <v>41</v>
      </c>
      <c r="F30" s="295"/>
      <c r="G30" s="280" t="s">
        <v>11</v>
      </c>
      <c r="H30" s="280" t="s">
        <v>17</v>
      </c>
      <c r="I30" s="30">
        <f>'VALORES VARIABLES'!C27</f>
        <v>0</v>
      </c>
      <c r="J30" s="30">
        <f>'VALORES VARIABLES'!D27</f>
        <v>0</v>
      </c>
      <c r="K30" s="30">
        <f>'VALORES VARIABLES'!E27</f>
        <v>0</v>
      </c>
      <c r="L30" s="30">
        <f>'VALORES VARIABLES'!F27</f>
        <v>549</v>
      </c>
      <c r="M30" s="30">
        <f>'VALORES VARIABLES'!G27</f>
        <v>0</v>
      </c>
      <c r="N30" s="30">
        <f>'VALORES VARIABLES'!H27</f>
        <v>0</v>
      </c>
      <c r="O30" s="30">
        <f>'VALORES VARIABLES'!I27</f>
        <v>0</v>
      </c>
      <c r="P30" s="30">
        <f>'VALORES VARIABLES'!J27</f>
        <v>0</v>
      </c>
      <c r="Q30" s="280" t="s">
        <v>195</v>
      </c>
      <c r="R30" s="297">
        <v>1</v>
      </c>
      <c r="S30" s="31">
        <f>SUM(I30:P30)</f>
        <v>549</v>
      </c>
      <c r="T30" s="297">
        <f>+S30/S31</f>
        <v>0.21345256609642302</v>
      </c>
    </row>
    <row r="31" spans="2:20" ht="30" customHeight="1" x14ac:dyDescent="0.25">
      <c r="B31" s="319"/>
      <c r="C31" s="280"/>
      <c r="D31" s="102" t="s">
        <v>191</v>
      </c>
      <c r="E31" s="296"/>
      <c r="F31" s="280"/>
      <c r="G31" s="280"/>
      <c r="H31" s="280"/>
      <c r="I31" s="15">
        <f>'VALORES VARIABLES'!C5</f>
        <v>497</v>
      </c>
      <c r="J31" s="15">
        <f>'VALORES VARIABLES'!D5</f>
        <v>264</v>
      </c>
      <c r="K31" s="15">
        <f>'VALORES VARIABLES'!E5</f>
        <v>295</v>
      </c>
      <c r="L31" s="15">
        <f>'VALORES VARIABLES'!F5</f>
        <v>549</v>
      </c>
      <c r="M31" s="15">
        <f>'VALORES VARIABLES'!G5</f>
        <v>154</v>
      </c>
      <c r="N31" s="15">
        <f>'VALORES VARIABLES'!H5</f>
        <v>501</v>
      </c>
      <c r="O31" s="15">
        <f>'VALORES VARIABLES'!I5</f>
        <v>117</v>
      </c>
      <c r="P31" s="15">
        <f>'VALORES VARIABLES'!J5</f>
        <v>195</v>
      </c>
      <c r="Q31" s="280"/>
      <c r="R31" s="297"/>
      <c r="S31" s="280">
        <f>SUM(I31:P31)</f>
        <v>2572</v>
      </c>
      <c r="T31" s="297"/>
    </row>
    <row r="32" spans="2:20" ht="30" customHeight="1" x14ac:dyDescent="0.25">
      <c r="B32" s="319"/>
      <c r="C32" s="280"/>
      <c r="D32" s="102" t="s">
        <v>189</v>
      </c>
      <c r="E32" s="296"/>
      <c r="F32" s="280"/>
      <c r="G32" s="280"/>
      <c r="H32" s="280"/>
      <c r="I32" s="13">
        <f>+I30/I31</f>
        <v>0</v>
      </c>
      <c r="J32" s="13">
        <f t="shared" ref="J32:P32" si="8">+J30/J31</f>
        <v>0</v>
      </c>
      <c r="K32" s="13">
        <f t="shared" si="8"/>
        <v>0</v>
      </c>
      <c r="L32" s="13">
        <f t="shared" si="8"/>
        <v>1</v>
      </c>
      <c r="M32" s="13">
        <f t="shared" si="8"/>
        <v>0</v>
      </c>
      <c r="N32" s="13">
        <f t="shared" si="8"/>
        <v>0</v>
      </c>
      <c r="O32" s="13">
        <f t="shared" si="8"/>
        <v>0</v>
      </c>
      <c r="P32" s="13">
        <f t="shared" si="8"/>
        <v>0</v>
      </c>
      <c r="Q32" s="280"/>
      <c r="R32" s="297"/>
      <c r="S32" s="280"/>
      <c r="T32" s="297"/>
    </row>
    <row r="33" spans="2:21" ht="30" customHeight="1" x14ac:dyDescent="0.25">
      <c r="B33" s="294">
        <v>10</v>
      </c>
      <c r="C33" s="294" t="s">
        <v>42</v>
      </c>
      <c r="D33" s="103" t="s">
        <v>43</v>
      </c>
      <c r="E33" s="286" t="s">
        <v>44</v>
      </c>
      <c r="F33" s="289"/>
      <c r="G33" s="277" t="s">
        <v>11</v>
      </c>
      <c r="H33" s="277" t="s">
        <v>17</v>
      </c>
      <c r="I33" s="10">
        <f>'VALORES VARIABLES'!C26</f>
        <v>48</v>
      </c>
      <c r="J33" s="10">
        <f>'VALORES VARIABLES'!D26</f>
        <v>27</v>
      </c>
      <c r="K33" s="10">
        <f>'VALORES VARIABLES'!E26</f>
        <v>47</v>
      </c>
      <c r="L33" s="10">
        <f>'VALORES VARIABLES'!F26</f>
        <v>70</v>
      </c>
      <c r="M33" s="10">
        <f>'VALORES VARIABLES'!G26</f>
        <v>16</v>
      </c>
      <c r="N33" s="10">
        <f>'VALORES VARIABLES'!H26</f>
        <v>57</v>
      </c>
      <c r="O33" s="10">
        <f>'VALORES VARIABLES'!I26</f>
        <v>11</v>
      </c>
      <c r="P33" s="10">
        <f>'VALORES VARIABLES'!J26</f>
        <v>15</v>
      </c>
      <c r="Q33" s="324">
        <v>6.0100000000000001E-2</v>
      </c>
      <c r="R33" s="325">
        <v>4.5699999999999998E-2</v>
      </c>
      <c r="S33" s="18">
        <f>SUM(I33:P33)</f>
        <v>291</v>
      </c>
      <c r="T33" s="288">
        <f>+S33/S34</f>
        <v>0.11314152410575427</v>
      </c>
    </row>
    <row r="34" spans="2:21" ht="30" customHeight="1" x14ac:dyDescent="0.25">
      <c r="B34" s="294"/>
      <c r="C34" s="294"/>
      <c r="D34" s="103" t="s">
        <v>39</v>
      </c>
      <c r="E34" s="286"/>
      <c r="F34" s="290"/>
      <c r="G34" s="277"/>
      <c r="H34" s="277"/>
      <c r="I34" s="29">
        <f>'VALORES VARIABLES'!C5</f>
        <v>497</v>
      </c>
      <c r="J34" s="29">
        <f>'VALORES VARIABLES'!D5</f>
        <v>264</v>
      </c>
      <c r="K34" s="29">
        <f>'VALORES VARIABLES'!E5</f>
        <v>295</v>
      </c>
      <c r="L34" s="29">
        <f>'VALORES VARIABLES'!F5</f>
        <v>549</v>
      </c>
      <c r="M34" s="29">
        <f>'VALORES VARIABLES'!G5</f>
        <v>154</v>
      </c>
      <c r="N34" s="29">
        <f>'VALORES VARIABLES'!H5</f>
        <v>501</v>
      </c>
      <c r="O34" s="29">
        <f>'VALORES VARIABLES'!I5</f>
        <v>117</v>
      </c>
      <c r="P34" s="29">
        <f>'VALORES VARIABLES'!J5</f>
        <v>195</v>
      </c>
      <c r="Q34" s="324"/>
      <c r="R34" s="325"/>
      <c r="S34" s="294">
        <f>SUM(I34:P34)</f>
        <v>2572</v>
      </c>
      <c r="T34" s="288"/>
    </row>
    <row r="35" spans="2:21" ht="30" customHeight="1" x14ac:dyDescent="0.25">
      <c r="B35" s="294"/>
      <c r="C35" s="294"/>
      <c r="D35" s="103" t="s">
        <v>189</v>
      </c>
      <c r="E35" s="286"/>
      <c r="F35" s="290"/>
      <c r="G35" s="277"/>
      <c r="H35" s="277"/>
      <c r="I35" s="11">
        <f>+I33/I34</f>
        <v>9.6579476861166996E-2</v>
      </c>
      <c r="J35" s="11">
        <f t="shared" ref="J35:P35" si="9">+J33/J34</f>
        <v>0.10227272727272728</v>
      </c>
      <c r="K35" s="11">
        <f t="shared" si="9"/>
        <v>0.15932203389830507</v>
      </c>
      <c r="L35" s="11">
        <f t="shared" si="9"/>
        <v>0.12750455373406194</v>
      </c>
      <c r="M35" s="11">
        <f t="shared" si="9"/>
        <v>0.1038961038961039</v>
      </c>
      <c r="N35" s="11">
        <f t="shared" si="9"/>
        <v>0.11377245508982035</v>
      </c>
      <c r="O35" s="11">
        <f t="shared" si="9"/>
        <v>9.4017094017094016E-2</v>
      </c>
      <c r="P35" s="11">
        <f t="shared" si="9"/>
        <v>7.6923076923076927E-2</v>
      </c>
      <c r="Q35" s="277"/>
      <c r="R35" s="325"/>
      <c r="S35" s="294"/>
      <c r="T35" s="288"/>
    </row>
    <row r="36" spans="2:21" ht="30" customHeight="1" x14ac:dyDescent="0.25">
      <c r="B36" s="285" t="s">
        <v>45</v>
      </c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</row>
    <row r="37" spans="2:21" ht="30" customHeight="1" x14ac:dyDescent="0.25">
      <c r="B37" s="294">
        <v>11</v>
      </c>
      <c r="C37" s="298" t="s">
        <v>46</v>
      </c>
      <c r="D37" s="103" t="s">
        <v>39</v>
      </c>
      <c r="E37" s="294" t="s">
        <v>982</v>
      </c>
      <c r="F37" s="289"/>
      <c r="G37" s="277" t="s">
        <v>47</v>
      </c>
      <c r="H37" s="277" t="s">
        <v>31</v>
      </c>
      <c r="I37" s="10">
        <f>'VALORES VARIABLES'!C5</f>
        <v>497</v>
      </c>
      <c r="J37" s="10">
        <f>'VALORES VARIABLES'!D5</f>
        <v>264</v>
      </c>
      <c r="K37" s="10">
        <f>'VALORES VARIABLES'!E5</f>
        <v>295</v>
      </c>
      <c r="L37" s="10">
        <f>'VALORES VARIABLES'!F5</f>
        <v>549</v>
      </c>
      <c r="M37" s="10">
        <f>'VALORES VARIABLES'!G5</f>
        <v>154</v>
      </c>
      <c r="N37" s="10">
        <f>'VALORES VARIABLES'!H5</f>
        <v>501</v>
      </c>
      <c r="O37" s="10">
        <f>'VALORES VARIABLES'!I5</f>
        <v>117</v>
      </c>
      <c r="P37" s="10">
        <f>'VALORES VARIABLES'!J5</f>
        <v>195</v>
      </c>
      <c r="Q37" s="277">
        <v>25</v>
      </c>
      <c r="R37" s="277">
        <v>22</v>
      </c>
      <c r="S37" s="277">
        <f>SUM(I37:P37)</f>
        <v>2572</v>
      </c>
      <c r="T37" s="332">
        <f>+S37/S39</f>
        <v>30.61904761904762</v>
      </c>
    </row>
    <row r="38" spans="2:21" ht="30" customHeight="1" x14ac:dyDescent="0.25">
      <c r="B38" s="294"/>
      <c r="C38" s="298"/>
      <c r="D38" s="103" t="s">
        <v>48</v>
      </c>
      <c r="E38" s="294"/>
      <c r="F38" s="290"/>
      <c r="G38" s="277"/>
      <c r="H38" s="277"/>
      <c r="I38" s="10">
        <f>'VALORES VARIABLES'!C44</f>
        <v>10</v>
      </c>
      <c r="J38" s="10">
        <f>'VALORES VARIABLES'!D44</f>
        <v>15</v>
      </c>
      <c r="K38" s="10">
        <f>'VALORES VARIABLES'!E44</f>
        <v>9</v>
      </c>
      <c r="L38" s="10">
        <f>'VALORES VARIABLES'!F44</f>
        <v>17</v>
      </c>
      <c r="M38" s="10">
        <f>'VALORES VARIABLES'!G44</f>
        <v>8</v>
      </c>
      <c r="N38" s="10">
        <f>'VALORES VARIABLES'!H44</f>
        <v>9</v>
      </c>
      <c r="O38" s="10">
        <f>'VALORES VARIABLES'!I44</f>
        <v>8</v>
      </c>
      <c r="P38" s="10">
        <f>'VALORES VARIABLES'!J44</f>
        <v>8</v>
      </c>
      <c r="Q38" s="277"/>
      <c r="R38" s="277"/>
      <c r="S38" s="277"/>
      <c r="T38" s="332"/>
    </row>
    <row r="39" spans="2:21" ht="30" customHeight="1" x14ac:dyDescent="0.25">
      <c r="B39" s="294"/>
      <c r="C39" s="298"/>
      <c r="D39" s="103" t="s">
        <v>949</v>
      </c>
      <c r="E39" s="294"/>
      <c r="F39" s="290"/>
      <c r="G39" s="277"/>
      <c r="H39" s="277"/>
      <c r="I39" s="29">
        <f>+I37/I38</f>
        <v>49.7</v>
      </c>
      <c r="J39" s="29">
        <f t="shared" ref="J39:P39" si="10">+J37/J38</f>
        <v>17.600000000000001</v>
      </c>
      <c r="K39" s="29">
        <f t="shared" si="10"/>
        <v>32.777777777777779</v>
      </c>
      <c r="L39" s="29">
        <f t="shared" si="10"/>
        <v>32.294117647058826</v>
      </c>
      <c r="M39" s="29">
        <f t="shared" si="10"/>
        <v>19.25</v>
      </c>
      <c r="N39" s="29">
        <f t="shared" si="10"/>
        <v>55.666666666666664</v>
      </c>
      <c r="O39" s="29">
        <f t="shared" si="10"/>
        <v>14.625</v>
      </c>
      <c r="P39" s="29">
        <f t="shared" si="10"/>
        <v>24.375</v>
      </c>
      <c r="Q39" s="277"/>
      <c r="R39" s="277"/>
      <c r="S39" s="10">
        <f>SUM(I38:P38)</f>
        <v>84</v>
      </c>
      <c r="T39" s="332"/>
    </row>
    <row r="40" spans="2:21" ht="30" customHeight="1" x14ac:dyDescent="0.25">
      <c r="B40" s="319">
        <v>12</v>
      </c>
      <c r="C40" s="280" t="s">
        <v>49</v>
      </c>
      <c r="D40" s="102" t="s">
        <v>50</v>
      </c>
      <c r="E40" s="280" t="s">
        <v>51</v>
      </c>
      <c r="F40" s="295"/>
      <c r="G40" s="280" t="s">
        <v>11</v>
      </c>
      <c r="H40" s="280" t="s">
        <v>17</v>
      </c>
      <c r="I40" s="31">
        <f>'VALORES VARIABLES'!C43</f>
        <v>10</v>
      </c>
      <c r="J40" s="31">
        <f>'VALORES VARIABLES'!D43</f>
        <v>14</v>
      </c>
      <c r="K40" s="31">
        <f>'VALORES VARIABLES'!E43</f>
        <v>9</v>
      </c>
      <c r="L40" s="31">
        <f>'VALORES VARIABLES'!F43</f>
        <v>17</v>
      </c>
      <c r="M40" s="31">
        <f>'VALORES VARIABLES'!G43</f>
        <v>8</v>
      </c>
      <c r="N40" s="31">
        <f>'VALORES VARIABLES'!H43</f>
        <v>9</v>
      </c>
      <c r="O40" s="31">
        <f>'VALORES VARIABLES'!I43</f>
        <v>8</v>
      </c>
      <c r="P40" s="31">
        <f>'VALORES VARIABLES'!J43</f>
        <v>8</v>
      </c>
      <c r="Q40" s="293">
        <v>0.91439999999999999</v>
      </c>
      <c r="R40" s="291">
        <v>0.7923</v>
      </c>
      <c r="S40" s="31">
        <f>SUM(I40:P40)</f>
        <v>83</v>
      </c>
      <c r="T40" s="291">
        <f>+S40/S41</f>
        <v>0.98809523809523814</v>
      </c>
    </row>
    <row r="41" spans="2:21" ht="30" customHeight="1" x14ac:dyDescent="0.25">
      <c r="B41" s="319"/>
      <c r="C41" s="280"/>
      <c r="D41" s="102" t="s">
        <v>52</v>
      </c>
      <c r="E41" s="280"/>
      <c r="F41" s="280"/>
      <c r="G41" s="280"/>
      <c r="H41" s="280"/>
      <c r="I41" s="24">
        <f>'VALORES VARIABLES'!C44</f>
        <v>10</v>
      </c>
      <c r="J41" s="24">
        <f>'VALORES VARIABLES'!D44</f>
        <v>15</v>
      </c>
      <c r="K41" s="24">
        <f>'VALORES VARIABLES'!E44</f>
        <v>9</v>
      </c>
      <c r="L41" s="24">
        <f>'VALORES VARIABLES'!F44</f>
        <v>17</v>
      </c>
      <c r="M41" s="24">
        <f>'VALORES VARIABLES'!G44</f>
        <v>8</v>
      </c>
      <c r="N41" s="24">
        <f>'VALORES VARIABLES'!H44</f>
        <v>9</v>
      </c>
      <c r="O41" s="24">
        <f>'VALORES VARIABLES'!I44</f>
        <v>8</v>
      </c>
      <c r="P41" s="24">
        <f>'VALORES VARIABLES'!J44</f>
        <v>8</v>
      </c>
      <c r="Q41" s="293"/>
      <c r="R41" s="291"/>
      <c r="S41" s="284">
        <f>SUM(I41:P41)</f>
        <v>84</v>
      </c>
      <c r="T41" s="291"/>
    </row>
    <row r="42" spans="2:21" ht="30" customHeight="1" x14ac:dyDescent="0.25">
      <c r="B42" s="319"/>
      <c r="C42" s="280"/>
      <c r="D42" s="102" t="s">
        <v>189</v>
      </c>
      <c r="E42" s="280"/>
      <c r="F42" s="280"/>
      <c r="G42" s="280"/>
      <c r="H42" s="280"/>
      <c r="I42" s="13">
        <f>+I40/I41</f>
        <v>1</v>
      </c>
      <c r="J42" s="13">
        <f t="shared" ref="J42:P42" si="11">+J40/J41</f>
        <v>0.93333333333333335</v>
      </c>
      <c r="K42" s="13">
        <f t="shared" si="11"/>
        <v>1</v>
      </c>
      <c r="L42" s="13">
        <f t="shared" si="11"/>
        <v>1</v>
      </c>
      <c r="M42" s="13">
        <f t="shared" si="11"/>
        <v>1</v>
      </c>
      <c r="N42" s="13">
        <f t="shared" si="11"/>
        <v>1</v>
      </c>
      <c r="O42" s="13">
        <f t="shared" si="11"/>
        <v>1</v>
      </c>
      <c r="P42" s="13">
        <f t="shared" si="11"/>
        <v>1</v>
      </c>
      <c r="Q42" s="293"/>
      <c r="R42" s="291"/>
      <c r="S42" s="280"/>
      <c r="T42" s="291"/>
    </row>
    <row r="43" spans="2:21" ht="30" customHeight="1" x14ac:dyDescent="0.25">
      <c r="B43" s="294">
        <v>13</v>
      </c>
      <c r="C43" s="294" t="s">
        <v>53</v>
      </c>
      <c r="D43" s="103" t="s">
        <v>54</v>
      </c>
      <c r="E43" s="294" t="s">
        <v>55</v>
      </c>
      <c r="F43" s="289"/>
      <c r="G43" s="277" t="s">
        <v>11</v>
      </c>
      <c r="H43" s="277" t="s">
        <v>17</v>
      </c>
      <c r="I43" s="33">
        <f>'VALORES VARIABLES'!C45</f>
        <v>10</v>
      </c>
      <c r="J43" s="33">
        <f>'VALORES VARIABLES'!D45</f>
        <v>14</v>
      </c>
      <c r="K43" s="33">
        <f>'VALORES VARIABLES'!E45</f>
        <v>9</v>
      </c>
      <c r="L43" s="33">
        <f>'VALORES VARIABLES'!F45</f>
        <v>17</v>
      </c>
      <c r="M43" s="33">
        <f>'VALORES VARIABLES'!G45</f>
        <v>8</v>
      </c>
      <c r="N43" s="33">
        <f>'VALORES VARIABLES'!H45</f>
        <v>9</v>
      </c>
      <c r="O43" s="33">
        <f>'VALORES VARIABLES'!I45</f>
        <v>8</v>
      </c>
      <c r="P43" s="33">
        <f>'VALORES VARIABLES'!J45</f>
        <v>8</v>
      </c>
      <c r="Q43" s="316">
        <v>0.85209999999999997</v>
      </c>
      <c r="R43" s="287">
        <v>0.73750000000000004</v>
      </c>
      <c r="S43" s="29">
        <f>SUM(I43:P43)</f>
        <v>83</v>
      </c>
      <c r="T43" s="287">
        <f>+S43/S44</f>
        <v>0.98809523809523814</v>
      </c>
    </row>
    <row r="44" spans="2:21" ht="30" customHeight="1" x14ac:dyDescent="0.25">
      <c r="B44" s="294"/>
      <c r="C44" s="294"/>
      <c r="D44" s="103" t="s">
        <v>52</v>
      </c>
      <c r="E44" s="294"/>
      <c r="F44" s="290"/>
      <c r="G44" s="277"/>
      <c r="H44" s="277"/>
      <c r="I44" s="99">
        <f>'VALORES VARIABLES'!C44</f>
        <v>10</v>
      </c>
      <c r="J44" s="99">
        <f>'VALORES VARIABLES'!D44</f>
        <v>15</v>
      </c>
      <c r="K44" s="99">
        <f>'VALORES VARIABLES'!E44</f>
        <v>9</v>
      </c>
      <c r="L44" s="99">
        <f>'VALORES VARIABLES'!F44</f>
        <v>17</v>
      </c>
      <c r="M44" s="99">
        <f>'VALORES VARIABLES'!G44</f>
        <v>8</v>
      </c>
      <c r="N44" s="99">
        <f>'VALORES VARIABLES'!H44</f>
        <v>9</v>
      </c>
      <c r="O44" s="99">
        <f>'VALORES VARIABLES'!I44</f>
        <v>8</v>
      </c>
      <c r="P44" s="99">
        <f>'VALORES VARIABLES'!J44</f>
        <v>8</v>
      </c>
      <c r="Q44" s="317"/>
      <c r="R44" s="287"/>
      <c r="S44" s="315">
        <f>SUM(I44:P44)</f>
        <v>84</v>
      </c>
      <c r="T44" s="287"/>
    </row>
    <row r="45" spans="2:21" ht="30" customHeight="1" x14ac:dyDescent="0.25">
      <c r="B45" s="294"/>
      <c r="C45" s="294"/>
      <c r="D45" s="103" t="s">
        <v>189</v>
      </c>
      <c r="E45" s="294"/>
      <c r="F45" s="290"/>
      <c r="G45" s="277"/>
      <c r="H45" s="277"/>
      <c r="I45" s="19">
        <f>+I43/I44</f>
        <v>1</v>
      </c>
      <c r="J45" s="19">
        <f t="shared" ref="J45:P45" si="12">+J43/J44</f>
        <v>0.93333333333333335</v>
      </c>
      <c r="K45" s="19">
        <f t="shared" si="12"/>
        <v>1</v>
      </c>
      <c r="L45" s="19">
        <f t="shared" si="12"/>
        <v>1</v>
      </c>
      <c r="M45" s="19">
        <f t="shared" si="12"/>
        <v>1</v>
      </c>
      <c r="N45" s="19">
        <f t="shared" si="12"/>
        <v>1</v>
      </c>
      <c r="O45" s="19">
        <f t="shared" si="12"/>
        <v>1</v>
      </c>
      <c r="P45" s="19">
        <f t="shared" si="12"/>
        <v>1</v>
      </c>
      <c r="Q45" s="318"/>
      <c r="R45" s="287"/>
      <c r="S45" s="278"/>
      <c r="T45" s="287"/>
    </row>
    <row r="46" spans="2:21" ht="30" customHeight="1" x14ac:dyDescent="0.25">
      <c r="B46" s="319">
        <v>14</v>
      </c>
      <c r="C46" s="319" t="s">
        <v>56</v>
      </c>
      <c r="D46" s="106" t="s">
        <v>984</v>
      </c>
      <c r="E46" s="319" t="s">
        <v>57</v>
      </c>
      <c r="F46" s="295"/>
      <c r="G46" s="319" t="s">
        <v>11</v>
      </c>
      <c r="H46" s="319" t="s">
        <v>17</v>
      </c>
      <c r="I46" s="31">
        <f>+SUM('VALORES VARIABLES'!C35,'VALORES VARIABLES'!C36)</f>
        <v>8</v>
      </c>
      <c r="J46" s="31">
        <f>+SUM('VALORES VARIABLES'!D35,'VALORES VARIABLES'!D36)</f>
        <v>8</v>
      </c>
      <c r="K46" s="31">
        <f>+SUM('VALORES VARIABLES'!E35,'VALORES VARIABLES'!E36)</f>
        <v>7</v>
      </c>
      <c r="L46" s="31">
        <f>+SUM('VALORES VARIABLES'!F35,'VALORES VARIABLES'!F36)</f>
        <v>9</v>
      </c>
      <c r="M46" s="31">
        <f>+SUM('VALORES VARIABLES'!G35,'VALORES VARIABLES'!G36)</f>
        <v>8</v>
      </c>
      <c r="N46" s="31">
        <f>+SUM('VALORES VARIABLES'!H35,'VALORES VARIABLES'!H36)</f>
        <v>7</v>
      </c>
      <c r="O46" s="31">
        <f>+SUM('VALORES VARIABLES'!I35,'VALORES VARIABLES'!I36)</f>
        <v>6</v>
      </c>
      <c r="P46" s="31">
        <f>+SUM('VALORES VARIABLES'!J35,'VALORES VARIABLES'!J36)</f>
        <v>5</v>
      </c>
      <c r="Q46" s="353">
        <v>0.30480000000000002</v>
      </c>
      <c r="R46" s="340">
        <v>0.40110000000000001</v>
      </c>
      <c r="S46" s="27">
        <f>SUM(I46:P46)</f>
        <v>58</v>
      </c>
      <c r="T46" s="340">
        <f>+S46/S47</f>
        <v>0.69047619047619047</v>
      </c>
      <c r="U46" s="283"/>
    </row>
    <row r="47" spans="2:21" ht="30" customHeight="1" x14ac:dyDescent="0.25">
      <c r="B47" s="319"/>
      <c r="C47" s="319"/>
      <c r="D47" s="106" t="s">
        <v>52</v>
      </c>
      <c r="E47" s="319"/>
      <c r="F47" s="280"/>
      <c r="G47" s="319"/>
      <c r="H47" s="319"/>
      <c r="I47" s="24">
        <f>'VALORES VARIABLES'!C44</f>
        <v>10</v>
      </c>
      <c r="J47" s="24">
        <f>'VALORES VARIABLES'!D44</f>
        <v>15</v>
      </c>
      <c r="K47" s="24">
        <f>'VALORES VARIABLES'!E44</f>
        <v>9</v>
      </c>
      <c r="L47" s="24">
        <f>'VALORES VARIABLES'!F44</f>
        <v>17</v>
      </c>
      <c r="M47" s="24">
        <f>'VALORES VARIABLES'!G44</f>
        <v>8</v>
      </c>
      <c r="N47" s="24">
        <f>'VALORES VARIABLES'!H44</f>
        <v>9</v>
      </c>
      <c r="O47" s="24">
        <f>'VALORES VARIABLES'!I44</f>
        <v>8</v>
      </c>
      <c r="P47" s="24">
        <f>'VALORES VARIABLES'!J44</f>
        <v>8</v>
      </c>
      <c r="Q47" s="353"/>
      <c r="R47" s="340"/>
      <c r="S47" s="341">
        <f>SUM(I47:P47)</f>
        <v>84</v>
      </c>
      <c r="T47" s="340"/>
      <c r="U47" s="283"/>
    </row>
    <row r="48" spans="2:21" ht="30" customHeight="1" x14ac:dyDescent="0.25">
      <c r="B48" s="319"/>
      <c r="C48" s="319"/>
      <c r="D48" s="106" t="s">
        <v>189</v>
      </c>
      <c r="E48" s="319"/>
      <c r="F48" s="280"/>
      <c r="G48" s="319"/>
      <c r="H48" s="319"/>
      <c r="I48" s="13">
        <f>+I46/I47</f>
        <v>0.8</v>
      </c>
      <c r="J48" s="13">
        <f t="shared" ref="J48:P48" si="13">+J46/J47</f>
        <v>0.53333333333333333</v>
      </c>
      <c r="K48" s="13">
        <f t="shared" si="13"/>
        <v>0.77777777777777779</v>
      </c>
      <c r="L48" s="13">
        <f t="shared" si="13"/>
        <v>0.52941176470588236</v>
      </c>
      <c r="M48" s="13">
        <f t="shared" si="13"/>
        <v>1</v>
      </c>
      <c r="N48" s="13">
        <f t="shared" si="13"/>
        <v>0.77777777777777779</v>
      </c>
      <c r="O48" s="13">
        <f t="shared" si="13"/>
        <v>0.75</v>
      </c>
      <c r="P48" s="13">
        <f t="shared" si="13"/>
        <v>0.625</v>
      </c>
      <c r="Q48" s="353"/>
      <c r="R48" s="340"/>
      <c r="S48" s="341"/>
      <c r="T48" s="340"/>
      <c r="U48" s="283"/>
    </row>
    <row r="49" spans="2:20" ht="30" customHeight="1" x14ac:dyDescent="0.25">
      <c r="B49" s="294">
        <v>15</v>
      </c>
      <c r="C49" s="298" t="s">
        <v>58</v>
      </c>
      <c r="D49" s="107" t="s">
        <v>59</v>
      </c>
      <c r="E49" s="298" t="s">
        <v>197</v>
      </c>
      <c r="F49" s="289"/>
      <c r="G49" s="277" t="s">
        <v>11</v>
      </c>
      <c r="H49" s="277" t="s">
        <v>12</v>
      </c>
      <c r="I49" s="28">
        <f>'VALORES VARIABLES'!C47</f>
        <v>2</v>
      </c>
      <c r="J49" s="28">
        <f>'VALORES VARIABLES'!D47</f>
        <v>1</v>
      </c>
      <c r="K49" s="28">
        <f>'VALORES VARIABLES'!E47</f>
        <v>1</v>
      </c>
      <c r="L49" s="28">
        <f>'VALORES VARIABLES'!F47</f>
        <v>1</v>
      </c>
      <c r="M49" s="28">
        <f>'VALORES VARIABLES'!G47</f>
        <v>3</v>
      </c>
      <c r="N49" s="28">
        <f>'VALORES VARIABLES'!H47</f>
        <v>2</v>
      </c>
      <c r="O49" s="28">
        <f>'VALORES VARIABLES'!I47</f>
        <v>5</v>
      </c>
      <c r="P49" s="28">
        <f>'VALORES VARIABLES'!J47</f>
        <v>1</v>
      </c>
      <c r="Q49" s="287">
        <v>0.2636</v>
      </c>
      <c r="R49" s="288">
        <v>0.20530000000000001</v>
      </c>
      <c r="S49" s="29">
        <f>+SUM(I49:P49)</f>
        <v>16</v>
      </c>
      <c r="T49" s="288">
        <f>+S49/S50</f>
        <v>0.19047619047619047</v>
      </c>
    </row>
    <row r="50" spans="2:20" ht="30" customHeight="1" x14ac:dyDescent="0.25">
      <c r="B50" s="294"/>
      <c r="C50" s="298"/>
      <c r="D50" s="103" t="s">
        <v>52</v>
      </c>
      <c r="E50" s="298"/>
      <c r="F50" s="290"/>
      <c r="G50" s="277"/>
      <c r="H50" s="277"/>
      <c r="I50" s="10">
        <f>'VALORES VARIABLES'!C44</f>
        <v>10</v>
      </c>
      <c r="J50" s="10">
        <f>'VALORES VARIABLES'!D44</f>
        <v>15</v>
      </c>
      <c r="K50" s="10">
        <f>'VALORES VARIABLES'!E44</f>
        <v>9</v>
      </c>
      <c r="L50" s="10">
        <f>'VALORES VARIABLES'!F44</f>
        <v>17</v>
      </c>
      <c r="M50" s="10">
        <f>'VALORES VARIABLES'!G44</f>
        <v>8</v>
      </c>
      <c r="N50" s="10">
        <f>'VALORES VARIABLES'!H44</f>
        <v>9</v>
      </c>
      <c r="O50" s="10">
        <f>'VALORES VARIABLES'!I44</f>
        <v>8</v>
      </c>
      <c r="P50" s="10">
        <f>'VALORES VARIABLES'!J44</f>
        <v>8</v>
      </c>
      <c r="Q50" s="287"/>
      <c r="R50" s="288"/>
      <c r="S50" s="278">
        <f>SUM(I50:P50)</f>
        <v>84</v>
      </c>
      <c r="T50" s="288"/>
    </row>
    <row r="51" spans="2:20" ht="30" customHeight="1" x14ac:dyDescent="0.25">
      <c r="B51" s="294"/>
      <c r="C51" s="298"/>
      <c r="D51" s="103" t="s">
        <v>189</v>
      </c>
      <c r="E51" s="298"/>
      <c r="F51" s="290"/>
      <c r="G51" s="277"/>
      <c r="H51" s="277"/>
      <c r="I51" s="21">
        <f>+I49/I50</f>
        <v>0.2</v>
      </c>
      <c r="J51" s="21">
        <f t="shared" ref="J51:P51" si="14">+J49/J50</f>
        <v>6.6666666666666666E-2</v>
      </c>
      <c r="K51" s="21">
        <f t="shared" si="14"/>
        <v>0.1111111111111111</v>
      </c>
      <c r="L51" s="21">
        <f t="shared" si="14"/>
        <v>5.8823529411764705E-2</v>
      </c>
      <c r="M51" s="21">
        <f t="shared" si="14"/>
        <v>0.375</v>
      </c>
      <c r="N51" s="21">
        <f t="shared" si="14"/>
        <v>0.22222222222222221</v>
      </c>
      <c r="O51" s="21">
        <f t="shared" si="14"/>
        <v>0.625</v>
      </c>
      <c r="P51" s="21">
        <f t="shared" si="14"/>
        <v>0.125</v>
      </c>
      <c r="Q51" s="287"/>
      <c r="R51" s="288"/>
      <c r="S51" s="278"/>
      <c r="T51" s="288"/>
    </row>
    <row r="52" spans="2:20" ht="30" customHeight="1" x14ac:dyDescent="0.25">
      <c r="B52" s="280">
        <v>16</v>
      </c>
      <c r="C52" s="280" t="s">
        <v>186</v>
      </c>
      <c r="D52" s="102" t="s">
        <v>61</v>
      </c>
      <c r="E52" s="280" t="s">
        <v>199</v>
      </c>
      <c r="F52" s="295"/>
      <c r="G52" s="280" t="s">
        <v>11</v>
      </c>
      <c r="H52" s="280" t="s">
        <v>17</v>
      </c>
      <c r="I52" s="31">
        <f>SUM('VALORES VARIABLES'!C38,'VALORES VARIABLES'!C39,'VALORES VARIABLES'!C37)</f>
        <v>8</v>
      </c>
      <c r="J52" s="31">
        <f>SUM('VALORES VARIABLES'!D38,'VALORES VARIABLES'!D39,'VALORES VARIABLES'!D37)</f>
        <v>9</v>
      </c>
      <c r="K52" s="31">
        <f>SUM('VALORES VARIABLES'!E38,'VALORES VARIABLES'!E39,'VALORES VARIABLES'!E37)</f>
        <v>7</v>
      </c>
      <c r="L52" s="31">
        <f>SUM('VALORES VARIABLES'!F38,'VALORES VARIABLES'!F39,'VALORES VARIABLES'!F37)</f>
        <v>9</v>
      </c>
      <c r="M52" s="31">
        <f>SUM('VALORES VARIABLES'!G38,'VALORES VARIABLES'!G39,'VALORES VARIABLES'!G37)</f>
        <v>7</v>
      </c>
      <c r="N52" s="31">
        <f>SUM('VALORES VARIABLES'!H38,'VALORES VARIABLES'!H39,'VALORES VARIABLES'!H37)</f>
        <v>4</v>
      </c>
      <c r="O52" s="31">
        <f>SUM('VALORES VARIABLES'!I38,'VALORES VARIABLES'!I39,'VALORES VARIABLES'!I37)</f>
        <v>5</v>
      </c>
      <c r="P52" s="31">
        <f>SUM('VALORES VARIABLES'!J38,'VALORES VARIABLES'!J39,'VALORES VARIABLES'!J37)</f>
        <v>4</v>
      </c>
      <c r="Q52" s="326">
        <v>0.2</v>
      </c>
      <c r="R52" s="326">
        <v>0.15</v>
      </c>
      <c r="S52" s="31">
        <f>SUM(I52:P52)</f>
        <v>53</v>
      </c>
      <c r="T52" s="291">
        <f>+S52/S53</f>
        <v>0.63095238095238093</v>
      </c>
    </row>
    <row r="53" spans="2:20" ht="30" customHeight="1" x14ac:dyDescent="0.25">
      <c r="B53" s="280"/>
      <c r="C53" s="280"/>
      <c r="D53" s="102" t="s">
        <v>62</v>
      </c>
      <c r="E53" s="280"/>
      <c r="F53" s="280"/>
      <c r="G53" s="280"/>
      <c r="H53" s="280"/>
      <c r="I53" s="24">
        <f>'VALORES VARIABLES'!C44</f>
        <v>10</v>
      </c>
      <c r="J53" s="24">
        <f>'VALORES VARIABLES'!D44</f>
        <v>15</v>
      </c>
      <c r="K53" s="24">
        <f>'VALORES VARIABLES'!E44</f>
        <v>9</v>
      </c>
      <c r="L53" s="24">
        <f>'VALORES VARIABLES'!F44</f>
        <v>17</v>
      </c>
      <c r="M53" s="24">
        <f>'VALORES VARIABLES'!G44</f>
        <v>8</v>
      </c>
      <c r="N53" s="24">
        <f>'VALORES VARIABLES'!H44</f>
        <v>9</v>
      </c>
      <c r="O53" s="24">
        <f>'VALORES VARIABLES'!I44</f>
        <v>8</v>
      </c>
      <c r="P53" s="24">
        <f>'VALORES VARIABLES'!J44</f>
        <v>8</v>
      </c>
      <c r="Q53" s="280"/>
      <c r="R53" s="280"/>
      <c r="S53" s="284">
        <f>SUM(I53:P53)</f>
        <v>84</v>
      </c>
      <c r="T53" s="291"/>
    </row>
    <row r="54" spans="2:20" ht="30" customHeight="1" x14ac:dyDescent="0.25">
      <c r="B54" s="280"/>
      <c r="C54" s="280"/>
      <c r="D54" s="102" t="s">
        <v>189</v>
      </c>
      <c r="E54" s="280"/>
      <c r="F54" s="280"/>
      <c r="G54" s="280"/>
      <c r="H54" s="280"/>
      <c r="I54" s="13">
        <f>+I52/I53</f>
        <v>0.8</v>
      </c>
      <c r="J54" s="13">
        <f t="shared" ref="J54:P54" si="15">+J52/J53</f>
        <v>0.6</v>
      </c>
      <c r="K54" s="13">
        <f t="shared" si="15"/>
        <v>0.77777777777777779</v>
      </c>
      <c r="L54" s="13">
        <f t="shared" si="15"/>
        <v>0.52941176470588236</v>
      </c>
      <c r="M54" s="13">
        <f t="shared" si="15"/>
        <v>0.875</v>
      </c>
      <c r="N54" s="13">
        <f t="shared" si="15"/>
        <v>0.44444444444444442</v>
      </c>
      <c r="O54" s="13">
        <f t="shared" si="15"/>
        <v>0.625</v>
      </c>
      <c r="P54" s="13">
        <f t="shared" si="15"/>
        <v>0.5</v>
      </c>
      <c r="Q54" s="280"/>
      <c r="R54" s="280"/>
      <c r="S54" s="280"/>
      <c r="T54" s="291"/>
    </row>
    <row r="55" spans="2:20" ht="30" customHeight="1" x14ac:dyDescent="0.25">
      <c r="B55" s="294">
        <v>17</v>
      </c>
      <c r="C55" s="298" t="s">
        <v>63</v>
      </c>
      <c r="D55" s="103" t="s">
        <v>64</v>
      </c>
      <c r="E55" s="298" t="s">
        <v>950</v>
      </c>
      <c r="F55" s="289"/>
      <c r="G55" s="277" t="s">
        <v>11</v>
      </c>
      <c r="H55" s="277" t="s">
        <v>17</v>
      </c>
      <c r="I55" s="10">
        <f>+'VALORES VARIABLES'!C53</f>
        <v>0</v>
      </c>
      <c r="J55" s="10">
        <f>+'VALORES VARIABLES'!D53</f>
        <v>0</v>
      </c>
      <c r="K55" s="10">
        <v>3</v>
      </c>
      <c r="L55" s="10">
        <f>+'VALORES VARIABLES'!F53</f>
        <v>2</v>
      </c>
      <c r="M55" s="10">
        <f>+'VALORES VARIABLES'!G53</f>
        <v>0</v>
      </c>
      <c r="N55" s="10">
        <f>+'VALORES VARIABLES'!H53</f>
        <v>2</v>
      </c>
      <c r="O55" s="10">
        <f>+'VALORES VARIABLES'!I53</f>
        <v>1</v>
      </c>
      <c r="P55" s="10">
        <f>+'VALORES VARIABLES'!J53</f>
        <v>1</v>
      </c>
      <c r="Q55" s="277" t="s">
        <v>973</v>
      </c>
      <c r="R55" s="277" t="s">
        <v>973</v>
      </c>
      <c r="S55" s="343">
        <f>+SUM(I55:P55)</f>
        <v>9</v>
      </c>
      <c r="T55" s="310">
        <f>+S55/S57</f>
        <v>0.10714285714285714</v>
      </c>
    </row>
    <row r="56" spans="2:20" ht="30" customHeight="1" x14ac:dyDescent="0.25">
      <c r="B56" s="294"/>
      <c r="C56" s="298"/>
      <c r="D56" s="103" t="s">
        <v>60</v>
      </c>
      <c r="E56" s="298"/>
      <c r="F56" s="290"/>
      <c r="G56" s="277"/>
      <c r="H56" s="277"/>
      <c r="I56" s="55">
        <f>'VALORES VARIABLES'!C44</f>
        <v>10</v>
      </c>
      <c r="J56" s="55">
        <f>'VALORES VARIABLES'!D44</f>
        <v>15</v>
      </c>
      <c r="K56" s="55">
        <f>'VALORES VARIABLES'!E44</f>
        <v>9</v>
      </c>
      <c r="L56" s="55">
        <f>'VALORES VARIABLES'!F44</f>
        <v>17</v>
      </c>
      <c r="M56" s="55">
        <f>'VALORES VARIABLES'!G44</f>
        <v>8</v>
      </c>
      <c r="N56" s="55">
        <f>'VALORES VARIABLES'!H44</f>
        <v>9</v>
      </c>
      <c r="O56" s="55">
        <f>'VALORES VARIABLES'!I44</f>
        <v>8</v>
      </c>
      <c r="P56" s="55">
        <f>'VALORES VARIABLES'!J44</f>
        <v>8</v>
      </c>
      <c r="Q56" s="277"/>
      <c r="R56" s="277"/>
      <c r="S56" s="344"/>
      <c r="T56" s="310"/>
    </row>
    <row r="57" spans="2:20" ht="30" customHeight="1" x14ac:dyDescent="0.25">
      <c r="B57" s="294"/>
      <c r="C57" s="298"/>
      <c r="D57" s="103" t="s">
        <v>189</v>
      </c>
      <c r="E57" s="298"/>
      <c r="F57" s="290"/>
      <c r="G57" s="277"/>
      <c r="H57" s="277"/>
      <c r="I57" s="11">
        <f>+I55/I56</f>
        <v>0</v>
      </c>
      <c r="J57" s="11">
        <f t="shared" ref="J57:P57" si="16">+J55/J56</f>
        <v>0</v>
      </c>
      <c r="K57" s="11">
        <f t="shared" si="16"/>
        <v>0.33333333333333331</v>
      </c>
      <c r="L57" s="11">
        <f t="shared" si="16"/>
        <v>0.11764705882352941</v>
      </c>
      <c r="M57" s="11">
        <f t="shared" si="16"/>
        <v>0</v>
      </c>
      <c r="N57" s="11">
        <f t="shared" si="16"/>
        <v>0.22222222222222221</v>
      </c>
      <c r="O57" s="11">
        <f t="shared" si="16"/>
        <v>0.125</v>
      </c>
      <c r="P57" s="11">
        <f t="shared" si="16"/>
        <v>0.125</v>
      </c>
      <c r="Q57" s="277"/>
      <c r="R57" s="277"/>
      <c r="S57" s="28">
        <f>+SUM(I56:P56)</f>
        <v>84</v>
      </c>
      <c r="T57" s="310"/>
    </row>
    <row r="58" spans="2:20" ht="30" customHeight="1" x14ac:dyDescent="0.25">
      <c r="B58" s="280">
        <v>18</v>
      </c>
      <c r="C58" s="296" t="s">
        <v>65</v>
      </c>
      <c r="D58" s="102" t="s">
        <v>66</v>
      </c>
      <c r="E58" s="296" t="s">
        <v>67</v>
      </c>
      <c r="F58" s="295"/>
      <c r="G58" s="280" t="s">
        <v>11</v>
      </c>
      <c r="H58" s="280" t="s">
        <v>17</v>
      </c>
      <c r="I58" s="9">
        <f>'VALORES VARIABLES'!C54</f>
        <v>0</v>
      </c>
      <c r="J58" s="9">
        <f>'VALORES VARIABLES'!D54</f>
        <v>3</v>
      </c>
      <c r="K58" s="9">
        <f>'VALORES VARIABLES'!E54</f>
        <v>0</v>
      </c>
      <c r="L58" s="9">
        <f>'VALORES VARIABLES'!F54</f>
        <v>1</v>
      </c>
      <c r="M58" s="9">
        <f>'VALORES VARIABLES'!G54</f>
        <v>1</v>
      </c>
      <c r="N58" s="9">
        <f>'VALORES VARIABLES'!H54</f>
        <v>2</v>
      </c>
      <c r="O58" s="9">
        <f>'VALORES VARIABLES'!I54</f>
        <v>0</v>
      </c>
      <c r="P58" s="9">
        <f>'VALORES VARIABLES'!J54</f>
        <v>0</v>
      </c>
      <c r="Q58" s="319" t="s">
        <v>973</v>
      </c>
      <c r="R58" s="319" t="s">
        <v>973</v>
      </c>
      <c r="S58" s="280" t="s">
        <v>194</v>
      </c>
      <c r="T58" s="284">
        <v>0</v>
      </c>
    </row>
    <row r="59" spans="2:20" ht="30" customHeight="1" x14ac:dyDescent="0.25">
      <c r="B59" s="280"/>
      <c r="C59" s="296"/>
      <c r="D59" s="102" t="s">
        <v>62</v>
      </c>
      <c r="E59" s="296"/>
      <c r="F59" s="280"/>
      <c r="G59" s="280"/>
      <c r="H59" s="280"/>
      <c r="I59" s="31">
        <f>'VALORES VARIABLES'!C44</f>
        <v>10</v>
      </c>
      <c r="J59" s="31">
        <f>'VALORES VARIABLES'!D44</f>
        <v>15</v>
      </c>
      <c r="K59" s="31">
        <f>'VALORES VARIABLES'!E44</f>
        <v>9</v>
      </c>
      <c r="L59" s="31">
        <f>'VALORES VARIABLES'!F44</f>
        <v>17</v>
      </c>
      <c r="M59" s="31">
        <f>'VALORES VARIABLES'!G44</f>
        <v>8</v>
      </c>
      <c r="N59" s="31">
        <f>'VALORES VARIABLES'!H44</f>
        <v>9</v>
      </c>
      <c r="O59" s="31">
        <f>'VALORES VARIABLES'!I44</f>
        <v>8</v>
      </c>
      <c r="P59" s="31">
        <f>'VALORES VARIABLES'!J44</f>
        <v>8</v>
      </c>
      <c r="Q59" s="319"/>
      <c r="R59" s="319"/>
      <c r="S59" s="280"/>
      <c r="T59" s="284"/>
    </row>
    <row r="60" spans="2:20" ht="30" customHeight="1" x14ac:dyDescent="0.25">
      <c r="B60" s="280"/>
      <c r="C60" s="296"/>
      <c r="D60" s="102" t="s">
        <v>189</v>
      </c>
      <c r="E60" s="296"/>
      <c r="F60" s="280"/>
      <c r="G60" s="280"/>
      <c r="H60" s="280"/>
      <c r="I60" s="13">
        <f>+I58/I59</f>
        <v>0</v>
      </c>
      <c r="J60" s="13">
        <f t="shared" ref="J60:P60" si="17">+J58/J59</f>
        <v>0.2</v>
      </c>
      <c r="K60" s="13">
        <f t="shared" si="17"/>
        <v>0</v>
      </c>
      <c r="L60" s="13">
        <f t="shared" si="17"/>
        <v>5.8823529411764705E-2</v>
      </c>
      <c r="M60" s="13">
        <f t="shared" si="17"/>
        <v>0.125</v>
      </c>
      <c r="N60" s="13">
        <f t="shared" si="17"/>
        <v>0.22222222222222221</v>
      </c>
      <c r="O60" s="13">
        <f t="shared" si="17"/>
        <v>0</v>
      </c>
      <c r="P60" s="13">
        <f t="shared" si="17"/>
        <v>0</v>
      </c>
      <c r="Q60" s="319"/>
      <c r="R60" s="319"/>
      <c r="S60" s="280"/>
      <c r="T60" s="284"/>
    </row>
    <row r="61" spans="2:20" ht="30" customHeight="1" x14ac:dyDescent="0.25">
      <c r="B61" s="294">
        <v>19</v>
      </c>
      <c r="C61" s="298" t="s">
        <v>985</v>
      </c>
      <c r="D61" s="108" t="s">
        <v>68</v>
      </c>
      <c r="E61" s="298" t="s">
        <v>69</v>
      </c>
      <c r="F61" s="289"/>
      <c r="G61" s="277" t="s">
        <v>11</v>
      </c>
      <c r="H61" s="277" t="s">
        <v>17</v>
      </c>
      <c r="I61" s="33">
        <f>'VALORES VARIABLES'!C40</f>
        <v>0</v>
      </c>
      <c r="J61" s="33">
        <f>'VALORES VARIABLES'!D40</f>
        <v>0</v>
      </c>
      <c r="K61" s="33">
        <f>'VALORES VARIABLES'!E40</f>
        <v>0</v>
      </c>
      <c r="L61" s="33">
        <f>'VALORES VARIABLES'!F40</f>
        <v>0</v>
      </c>
      <c r="M61" s="33">
        <f>'VALORES VARIABLES'!G40</f>
        <v>0</v>
      </c>
      <c r="N61" s="33">
        <f>'VALORES VARIABLES'!H40</f>
        <v>0</v>
      </c>
      <c r="O61" s="33">
        <f>'VALORES VARIABLES'!I40</f>
        <v>0</v>
      </c>
      <c r="P61" s="33">
        <f>'VALORES VARIABLES'!J40</f>
        <v>0</v>
      </c>
      <c r="Q61" s="277" t="s">
        <v>973</v>
      </c>
      <c r="R61" s="277" t="s">
        <v>973</v>
      </c>
      <c r="S61" s="312">
        <f>SUM(I61:P61)</f>
        <v>0</v>
      </c>
      <c r="T61" s="287">
        <f>+S61/S63</f>
        <v>0</v>
      </c>
    </row>
    <row r="62" spans="2:20" ht="30" customHeight="1" x14ac:dyDescent="0.25">
      <c r="B62" s="294"/>
      <c r="C62" s="298"/>
      <c r="D62" s="108" t="s">
        <v>60</v>
      </c>
      <c r="E62" s="298"/>
      <c r="F62" s="290"/>
      <c r="G62" s="277"/>
      <c r="H62" s="277"/>
      <c r="I62" s="99">
        <f>'VALORES VARIABLES'!C44</f>
        <v>10</v>
      </c>
      <c r="J62" s="99">
        <f>'VALORES VARIABLES'!D44</f>
        <v>15</v>
      </c>
      <c r="K62" s="99">
        <f>'VALORES VARIABLES'!E44</f>
        <v>9</v>
      </c>
      <c r="L62" s="99">
        <f>'VALORES VARIABLES'!F44</f>
        <v>17</v>
      </c>
      <c r="M62" s="99">
        <f>'VALORES VARIABLES'!G44</f>
        <v>8</v>
      </c>
      <c r="N62" s="99">
        <f>'VALORES VARIABLES'!H44</f>
        <v>9</v>
      </c>
      <c r="O62" s="99">
        <f>'VALORES VARIABLES'!I44</f>
        <v>8</v>
      </c>
      <c r="P62" s="99">
        <f>'VALORES VARIABLES'!J44</f>
        <v>8</v>
      </c>
      <c r="Q62" s="277"/>
      <c r="R62" s="277"/>
      <c r="S62" s="277"/>
      <c r="T62" s="287"/>
    </row>
    <row r="63" spans="2:20" ht="30" customHeight="1" x14ac:dyDescent="0.25">
      <c r="B63" s="294"/>
      <c r="C63" s="298"/>
      <c r="D63" s="103" t="s">
        <v>189</v>
      </c>
      <c r="E63" s="298"/>
      <c r="F63" s="290"/>
      <c r="G63" s="277"/>
      <c r="H63" s="277"/>
      <c r="I63" s="19">
        <v>0</v>
      </c>
      <c r="J63" s="19">
        <f t="shared" ref="J63:P63" si="18">+J61/J62</f>
        <v>0</v>
      </c>
      <c r="K63" s="19">
        <f t="shared" si="18"/>
        <v>0</v>
      </c>
      <c r="L63" s="19">
        <f t="shared" si="18"/>
        <v>0</v>
      </c>
      <c r="M63" s="19">
        <f t="shared" si="18"/>
        <v>0</v>
      </c>
      <c r="N63" s="19">
        <f t="shared" si="18"/>
        <v>0</v>
      </c>
      <c r="O63" s="19">
        <f t="shared" si="18"/>
        <v>0</v>
      </c>
      <c r="P63" s="19">
        <f t="shared" si="18"/>
        <v>0</v>
      </c>
      <c r="Q63" s="277"/>
      <c r="R63" s="277"/>
      <c r="S63" s="28">
        <f>SUM(I62:P62)</f>
        <v>84</v>
      </c>
      <c r="T63" s="287"/>
    </row>
    <row r="64" spans="2:20" ht="30" customHeight="1" x14ac:dyDescent="0.25">
      <c r="B64" s="280">
        <v>20</v>
      </c>
      <c r="C64" s="280" t="s">
        <v>70</v>
      </c>
      <c r="D64" s="102" t="s">
        <v>71</v>
      </c>
      <c r="E64" s="280" t="s">
        <v>72</v>
      </c>
      <c r="F64" s="295"/>
      <c r="G64" s="280" t="s">
        <v>11</v>
      </c>
      <c r="H64" s="280" t="s">
        <v>17</v>
      </c>
      <c r="I64" s="32">
        <f>'VALORES VARIABLES'!C35</f>
        <v>8</v>
      </c>
      <c r="J64" s="32">
        <f>'VALORES VARIABLES'!D35</f>
        <v>8</v>
      </c>
      <c r="K64" s="32">
        <f>'VALORES VARIABLES'!E35</f>
        <v>7</v>
      </c>
      <c r="L64" s="32">
        <f>'VALORES VARIABLES'!F35</f>
        <v>9</v>
      </c>
      <c r="M64" s="32">
        <f>'VALORES VARIABLES'!G35</f>
        <v>8</v>
      </c>
      <c r="N64" s="32">
        <f>'VALORES VARIABLES'!H35</f>
        <v>6</v>
      </c>
      <c r="O64" s="32">
        <f>'VALORES VARIABLES'!I35</f>
        <v>6</v>
      </c>
      <c r="P64" s="32">
        <f>'VALORES VARIABLES'!J35</f>
        <v>5</v>
      </c>
      <c r="Q64" s="319" t="s">
        <v>973</v>
      </c>
      <c r="R64" s="319" t="s">
        <v>973</v>
      </c>
      <c r="S64" s="31">
        <f>SUM(I64:P64)</f>
        <v>57</v>
      </c>
      <c r="T64" s="297">
        <f>+S64/S65</f>
        <v>0.6785714285714286</v>
      </c>
    </row>
    <row r="65" spans="2:20" ht="30" customHeight="1" x14ac:dyDescent="0.25">
      <c r="B65" s="280"/>
      <c r="C65" s="280"/>
      <c r="D65" s="102" t="s">
        <v>187</v>
      </c>
      <c r="E65" s="280"/>
      <c r="F65" s="280"/>
      <c r="G65" s="280"/>
      <c r="H65" s="280"/>
      <c r="I65" s="27">
        <f>'VALORES VARIABLES'!C44</f>
        <v>10</v>
      </c>
      <c r="J65" s="27">
        <f>'VALORES VARIABLES'!D44</f>
        <v>15</v>
      </c>
      <c r="K65" s="27">
        <f>'VALORES VARIABLES'!E44</f>
        <v>9</v>
      </c>
      <c r="L65" s="27">
        <f>'VALORES VARIABLES'!F44</f>
        <v>17</v>
      </c>
      <c r="M65" s="27">
        <f>'VALORES VARIABLES'!G44</f>
        <v>8</v>
      </c>
      <c r="N65" s="27">
        <f>'VALORES VARIABLES'!H44</f>
        <v>9</v>
      </c>
      <c r="O65" s="27">
        <f>'VALORES VARIABLES'!I44</f>
        <v>8</v>
      </c>
      <c r="P65" s="27">
        <f>'VALORES VARIABLES'!J44</f>
        <v>8</v>
      </c>
      <c r="Q65" s="319"/>
      <c r="R65" s="319"/>
      <c r="S65" s="284">
        <f>SUM(I65:P65)</f>
        <v>84</v>
      </c>
      <c r="T65" s="297"/>
    </row>
    <row r="66" spans="2:20" ht="30" customHeight="1" x14ac:dyDescent="0.25">
      <c r="B66" s="280"/>
      <c r="C66" s="280"/>
      <c r="D66" s="106" t="s">
        <v>189</v>
      </c>
      <c r="E66" s="280"/>
      <c r="F66" s="280"/>
      <c r="G66" s="280"/>
      <c r="H66" s="280"/>
      <c r="I66" s="14">
        <f>+I64/I65</f>
        <v>0.8</v>
      </c>
      <c r="J66" s="14">
        <f t="shared" ref="J66:P66" si="19">+J64/J65</f>
        <v>0.53333333333333333</v>
      </c>
      <c r="K66" s="14">
        <f t="shared" si="19"/>
        <v>0.77777777777777779</v>
      </c>
      <c r="L66" s="14">
        <f t="shared" si="19"/>
        <v>0.52941176470588236</v>
      </c>
      <c r="M66" s="14">
        <f t="shared" si="19"/>
        <v>1</v>
      </c>
      <c r="N66" s="14">
        <f t="shared" si="19"/>
        <v>0.66666666666666663</v>
      </c>
      <c r="O66" s="14">
        <f t="shared" si="19"/>
        <v>0.75</v>
      </c>
      <c r="P66" s="14">
        <f t="shared" si="19"/>
        <v>0.625</v>
      </c>
      <c r="Q66" s="319"/>
      <c r="R66" s="319"/>
      <c r="S66" s="280"/>
      <c r="T66" s="297"/>
    </row>
    <row r="67" spans="2:20" ht="30" customHeight="1" x14ac:dyDescent="0.25">
      <c r="B67" s="294">
        <v>21</v>
      </c>
      <c r="C67" s="294" t="s">
        <v>73</v>
      </c>
      <c r="D67" s="108" t="s">
        <v>74</v>
      </c>
      <c r="E67" s="294" t="s">
        <v>75</v>
      </c>
      <c r="F67" s="289"/>
      <c r="G67" s="294" t="s">
        <v>11</v>
      </c>
      <c r="H67" s="294" t="s">
        <v>17</v>
      </c>
      <c r="I67" s="33">
        <f>'VALORES VARIABLES'!C36</f>
        <v>0</v>
      </c>
      <c r="J67" s="33">
        <f>'VALORES VARIABLES'!D36</f>
        <v>0</v>
      </c>
      <c r="K67" s="33">
        <f>'VALORES VARIABLES'!E36</f>
        <v>0</v>
      </c>
      <c r="L67" s="33">
        <f>'VALORES VARIABLES'!F36</f>
        <v>0</v>
      </c>
      <c r="M67" s="33">
        <f>'VALORES VARIABLES'!G36</f>
        <v>0</v>
      </c>
      <c r="N67" s="33">
        <f>'VALORES VARIABLES'!H36</f>
        <v>1</v>
      </c>
      <c r="O67" s="33">
        <f>'VALORES VARIABLES'!I36</f>
        <v>0</v>
      </c>
      <c r="P67" s="33">
        <f>'VALORES VARIABLES'!J36</f>
        <v>0</v>
      </c>
      <c r="Q67" s="277" t="s">
        <v>973</v>
      </c>
      <c r="R67" s="277" t="s">
        <v>973</v>
      </c>
      <c r="S67" s="312">
        <f>SUM(I67:P67)</f>
        <v>1</v>
      </c>
      <c r="T67" s="288">
        <f>+S67/S69</f>
        <v>1.1904761904761904E-2</v>
      </c>
    </row>
    <row r="68" spans="2:20" ht="30" customHeight="1" x14ac:dyDescent="0.25">
      <c r="B68" s="294"/>
      <c r="C68" s="294"/>
      <c r="D68" s="108" t="s">
        <v>187</v>
      </c>
      <c r="E68" s="294"/>
      <c r="F68" s="290"/>
      <c r="G68" s="294"/>
      <c r="H68" s="294"/>
      <c r="I68" s="99">
        <f>'VALORES VARIABLES'!C44</f>
        <v>10</v>
      </c>
      <c r="J68" s="99">
        <f>'VALORES VARIABLES'!D44</f>
        <v>15</v>
      </c>
      <c r="K68" s="99">
        <f>'VALORES VARIABLES'!E44</f>
        <v>9</v>
      </c>
      <c r="L68" s="99">
        <f>'VALORES VARIABLES'!F44</f>
        <v>17</v>
      </c>
      <c r="M68" s="99">
        <f>'VALORES VARIABLES'!G44</f>
        <v>8</v>
      </c>
      <c r="N68" s="99">
        <f>'VALORES VARIABLES'!H44</f>
        <v>9</v>
      </c>
      <c r="O68" s="99">
        <f>'VALORES VARIABLES'!I44</f>
        <v>8</v>
      </c>
      <c r="P68" s="99">
        <f>'VALORES VARIABLES'!J44</f>
        <v>8</v>
      </c>
      <c r="Q68" s="277"/>
      <c r="R68" s="277"/>
      <c r="S68" s="277"/>
      <c r="T68" s="288"/>
    </row>
    <row r="69" spans="2:20" ht="30" customHeight="1" x14ac:dyDescent="0.25">
      <c r="B69" s="294"/>
      <c r="C69" s="294"/>
      <c r="D69" s="103" t="s">
        <v>189</v>
      </c>
      <c r="E69" s="294"/>
      <c r="F69" s="290"/>
      <c r="G69" s="294"/>
      <c r="H69" s="294"/>
      <c r="I69" s="19">
        <f>+I67/I68</f>
        <v>0</v>
      </c>
      <c r="J69" s="19">
        <f t="shared" ref="J69:P69" si="20">+J67/J68</f>
        <v>0</v>
      </c>
      <c r="K69" s="19">
        <f t="shared" si="20"/>
        <v>0</v>
      </c>
      <c r="L69" s="19">
        <f t="shared" si="20"/>
        <v>0</v>
      </c>
      <c r="M69" s="19">
        <f t="shared" si="20"/>
        <v>0</v>
      </c>
      <c r="N69" s="19">
        <f t="shared" si="20"/>
        <v>0.1111111111111111</v>
      </c>
      <c r="O69" s="19">
        <f t="shared" si="20"/>
        <v>0</v>
      </c>
      <c r="P69" s="19">
        <f t="shared" si="20"/>
        <v>0</v>
      </c>
      <c r="Q69" s="277"/>
      <c r="R69" s="277"/>
      <c r="S69" s="28">
        <f>SUM(I68:P68)</f>
        <v>84</v>
      </c>
      <c r="T69" s="288"/>
    </row>
    <row r="70" spans="2:20" ht="30" customHeight="1" x14ac:dyDescent="0.25">
      <c r="B70" s="280">
        <v>22</v>
      </c>
      <c r="C70" s="280" t="s">
        <v>76</v>
      </c>
      <c r="D70" s="102" t="s">
        <v>77</v>
      </c>
      <c r="E70" s="280" t="s">
        <v>78</v>
      </c>
      <c r="F70" s="295"/>
      <c r="G70" s="280" t="s">
        <v>11</v>
      </c>
      <c r="H70" s="280" t="s">
        <v>17</v>
      </c>
      <c r="I70" s="32">
        <f>'VALORES VARIABLES'!C41</f>
        <v>5</v>
      </c>
      <c r="J70" s="32">
        <f>'VALORES VARIABLES'!D41</f>
        <v>6</v>
      </c>
      <c r="K70" s="32">
        <f>'VALORES VARIABLES'!E41</f>
        <v>5</v>
      </c>
      <c r="L70" s="32">
        <f>'VALORES VARIABLES'!F41</f>
        <v>3</v>
      </c>
      <c r="M70" s="32">
        <f>'VALORES VARIABLES'!G41</f>
        <v>1</v>
      </c>
      <c r="N70" s="32">
        <f>'VALORES VARIABLES'!H41</f>
        <v>2</v>
      </c>
      <c r="O70" s="32">
        <f>'VALORES VARIABLES'!I41</f>
        <v>4</v>
      </c>
      <c r="P70" s="32">
        <f>'VALORES VARIABLES'!J41</f>
        <v>1</v>
      </c>
      <c r="Q70" s="319" t="s">
        <v>973</v>
      </c>
      <c r="R70" s="319" t="s">
        <v>973</v>
      </c>
      <c r="S70" s="31">
        <f>SUM(I70:P70)</f>
        <v>27</v>
      </c>
      <c r="T70" s="291">
        <f>S70/S71</f>
        <v>0.50943396226415094</v>
      </c>
    </row>
    <row r="71" spans="2:20" ht="30" customHeight="1" x14ac:dyDescent="0.25">
      <c r="B71" s="280"/>
      <c r="C71" s="280"/>
      <c r="D71" s="102" t="s">
        <v>187</v>
      </c>
      <c r="E71" s="280"/>
      <c r="F71" s="280"/>
      <c r="G71" s="280"/>
      <c r="H71" s="280"/>
      <c r="I71" s="27">
        <f>SUM('VALORES VARIABLES'!C39,'VALORES VARIABLES'!C38,'VALORES VARIABLES'!C37)</f>
        <v>8</v>
      </c>
      <c r="J71" s="27">
        <f>SUM('VALORES VARIABLES'!D39,'VALORES VARIABLES'!D38,'VALORES VARIABLES'!D37)</f>
        <v>9</v>
      </c>
      <c r="K71" s="27">
        <f>SUM('VALORES VARIABLES'!E39,'VALORES VARIABLES'!E38,'VALORES VARIABLES'!E37)</f>
        <v>7</v>
      </c>
      <c r="L71" s="27">
        <f>SUM('VALORES VARIABLES'!F39,'VALORES VARIABLES'!F38,'VALORES VARIABLES'!F37)</f>
        <v>9</v>
      </c>
      <c r="M71" s="27">
        <f>SUM('VALORES VARIABLES'!G39,'VALORES VARIABLES'!G38,'VALORES VARIABLES'!G37)</f>
        <v>7</v>
      </c>
      <c r="N71" s="27">
        <f>SUM('VALORES VARIABLES'!H39,'VALORES VARIABLES'!H38,'VALORES VARIABLES'!H37)</f>
        <v>4</v>
      </c>
      <c r="O71" s="27">
        <f>SUM('VALORES VARIABLES'!I39,'VALORES VARIABLES'!I38,'VALORES VARIABLES'!I37)</f>
        <v>5</v>
      </c>
      <c r="P71" s="27">
        <f>SUM('VALORES VARIABLES'!J39,'VALORES VARIABLES'!J38,'VALORES VARIABLES'!J37)</f>
        <v>4</v>
      </c>
      <c r="Q71" s="319"/>
      <c r="R71" s="319"/>
      <c r="S71" s="284">
        <f>SUM(I71:P71)</f>
        <v>53</v>
      </c>
      <c r="T71" s="291"/>
    </row>
    <row r="72" spans="2:20" ht="30" customHeight="1" x14ac:dyDescent="0.25">
      <c r="B72" s="280"/>
      <c r="C72" s="280"/>
      <c r="D72" s="106" t="s">
        <v>189</v>
      </c>
      <c r="E72" s="280"/>
      <c r="F72" s="280"/>
      <c r="G72" s="280"/>
      <c r="H72" s="280"/>
      <c r="I72" s="14">
        <f>+I70/I71</f>
        <v>0.625</v>
      </c>
      <c r="J72" s="14">
        <f t="shared" ref="J72:O72" si="21">+J70/J71</f>
        <v>0.66666666666666663</v>
      </c>
      <c r="K72" s="14">
        <f t="shared" si="21"/>
        <v>0.7142857142857143</v>
      </c>
      <c r="L72" s="14">
        <f t="shared" si="21"/>
        <v>0.33333333333333331</v>
      </c>
      <c r="M72" s="14">
        <f t="shared" si="21"/>
        <v>0.14285714285714285</v>
      </c>
      <c r="N72" s="14">
        <f t="shared" si="21"/>
        <v>0.5</v>
      </c>
      <c r="O72" s="14">
        <f t="shared" si="21"/>
        <v>0.8</v>
      </c>
      <c r="P72" s="14">
        <v>0</v>
      </c>
      <c r="Q72" s="319"/>
      <c r="R72" s="319"/>
      <c r="S72" s="280"/>
      <c r="T72" s="291"/>
    </row>
    <row r="73" spans="2:20" ht="30" customHeight="1" x14ac:dyDescent="0.25">
      <c r="B73" s="294">
        <v>23</v>
      </c>
      <c r="C73" s="298" t="s">
        <v>79</v>
      </c>
      <c r="D73" s="109" t="s">
        <v>80</v>
      </c>
      <c r="E73" s="298" t="s">
        <v>81</v>
      </c>
      <c r="F73" s="289"/>
      <c r="G73" s="277" t="s">
        <v>11</v>
      </c>
      <c r="H73" s="277" t="s">
        <v>17</v>
      </c>
      <c r="I73" s="10">
        <f>'VALORES VARIABLES'!C42</f>
        <v>10</v>
      </c>
      <c r="J73" s="10">
        <f>'VALORES VARIABLES'!D42</f>
        <v>14</v>
      </c>
      <c r="K73" s="10">
        <f>'VALORES VARIABLES'!E42</f>
        <v>9</v>
      </c>
      <c r="L73" s="10">
        <f>'VALORES VARIABLES'!F42</f>
        <v>17</v>
      </c>
      <c r="M73" s="10">
        <f>'VALORES VARIABLES'!G42</f>
        <v>8</v>
      </c>
      <c r="N73" s="10">
        <f>'VALORES VARIABLES'!H42</f>
        <v>9</v>
      </c>
      <c r="O73" s="10">
        <f>'VALORES VARIABLES'!I42</f>
        <v>8</v>
      </c>
      <c r="P73" s="10">
        <f>'VALORES VARIABLES'!J42</f>
        <v>8</v>
      </c>
      <c r="Q73" s="277" t="s">
        <v>973</v>
      </c>
      <c r="R73" s="277" t="s">
        <v>973</v>
      </c>
      <c r="S73" s="10">
        <f>SUM(I73:P73)</f>
        <v>83</v>
      </c>
      <c r="T73" s="288">
        <f>+S73/S74</f>
        <v>0.98809523809523814</v>
      </c>
    </row>
    <row r="74" spans="2:20" ht="30" customHeight="1" x14ac:dyDescent="0.25">
      <c r="B74" s="294"/>
      <c r="C74" s="298"/>
      <c r="D74" s="108" t="s">
        <v>60</v>
      </c>
      <c r="E74" s="298"/>
      <c r="F74" s="290"/>
      <c r="G74" s="277"/>
      <c r="H74" s="277"/>
      <c r="I74" s="10">
        <f>'VALORES VARIABLES'!C44</f>
        <v>10</v>
      </c>
      <c r="J74" s="10">
        <f>'VALORES VARIABLES'!D44</f>
        <v>15</v>
      </c>
      <c r="K74" s="10">
        <f>'VALORES VARIABLES'!E44</f>
        <v>9</v>
      </c>
      <c r="L74" s="10">
        <f>'VALORES VARIABLES'!F44</f>
        <v>17</v>
      </c>
      <c r="M74" s="10">
        <f>'VALORES VARIABLES'!G44</f>
        <v>8</v>
      </c>
      <c r="N74" s="10">
        <f>'VALORES VARIABLES'!H44</f>
        <v>9</v>
      </c>
      <c r="O74" s="10">
        <f>'VALORES VARIABLES'!I44</f>
        <v>8</v>
      </c>
      <c r="P74" s="10">
        <f>'VALORES VARIABLES'!J44</f>
        <v>8</v>
      </c>
      <c r="Q74" s="277"/>
      <c r="R74" s="277"/>
      <c r="S74" s="277">
        <f>SUM(I74:P74)</f>
        <v>84</v>
      </c>
      <c r="T74" s="288"/>
    </row>
    <row r="75" spans="2:20" ht="30" customHeight="1" x14ac:dyDescent="0.25">
      <c r="B75" s="294"/>
      <c r="C75" s="298"/>
      <c r="D75" s="103" t="s">
        <v>189</v>
      </c>
      <c r="E75" s="298"/>
      <c r="F75" s="290"/>
      <c r="G75" s="277"/>
      <c r="H75" s="277"/>
      <c r="I75" s="11">
        <v>0</v>
      </c>
      <c r="J75" s="11">
        <f t="shared" ref="J75:P75" si="22">+J73/J74</f>
        <v>0.93333333333333335</v>
      </c>
      <c r="K75" s="11">
        <f t="shared" si="22"/>
        <v>1</v>
      </c>
      <c r="L75" s="11">
        <f t="shared" si="22"/>
        <v>1</v>
      </c>
      <c r="M75" s="11">
        <f t="shared" si="22"/>
        <v>1</v>
      </c>
      <c r="N75" s="11">
        <f t="shared" si="22"/>
        <v>1</v>
      </c>
      <c r="O75" s="11">
        <f t="shared" si="22"/>
        <v>1</v>
      </c>
      <c r="P75" s="11">
        <f t="shared" si="22"/>
        <v>1</v>
      </c>
      <c r="Q75" s="277"/>
      <c r="R75" s="277"/>
      <c r="S75" s="277"/>
      <c r="T75" s="288"/>
    </row>
    <row r="76" spans="2:20" ht="30" customHeight="1" x14ac:dyDescent="0.25">
      <c r="B76" s="280">
        <v>24</v>
      </c>
      <c r="C76" s="296" t="s">
        <v>82</v>
      </c>
      <c r="D76" s="102" t="s">
        <v>83</v>
      </c>
      <c r="E76" s="296" t="s">
        <v>84</v>
      </c>
      <c r="F76" s="295"/>
      <c r="G76" s="280" t="s">
        <v>11</v>
      </c>
      <c r="H76" s="280" t="s">
        <v>17</v>
      </c>
      <c r="I76" s="31">
        <f>'VALORES VARIABLES'!C46</f>
        <v>0</v>
      </c>
      <c r="J76" s="31">
        <f>'VALORES VARIABLES'!D46</f>
        <v>2</v>
      </c>
      <c r="K76" s="31">
        <f>'VALORES VARIABLES'!E46</f>
        <v>0</v>
      </c>
      <c r="L76" s="31">
        <f>'VALORES VARIABLES'!F46</f>
        <v>3</v>
      </c>
      <c r="M76" s="31">
        <f>'VALORES VARIABLES'!G46</f>
        <v>0</v>
      </c>
      <c r="N76" s="31">
        <f>'VALORES VARIABLES'!H46</f>
        <v>0</v>
      </c>
      <c r="O76" s="31">
        <f>'VALORES VARIABLES'!I46</f>
        <v>0</v>
      </c>
      <c r="P76" s="31">
        <f>'VALORES VARIABLES'!J46</f>
        <v>1</v>
      </c>
      <c r="Q76" s="319" t="s">
        <v>973</v>
      </c>
      <c r="R76" s="319" t="s">
        <v>973</v>
      </c>
      <c r="S76" s="31">
        <f>SUM(I76:P76)</f>
        <v>6</v>
      </c>
      <c r="T76" s="297">
        <f>+S76/S77</f>
        <v>7.1428571428571425E-2</v>
      </c>
    </row>
    <row r="77" spans="2:20" ht="30" customHeight="1" x14ac:dyDescent="0.25">
      <c r="B77" s="280"/>
      <c r="C77" s="296"/>
      <c r="D77" s="102" t="s">
        <v>60</v>
      </c>
      <c r="E77" s="296"/>
      <c r="F77" s="280"/>
      <c r="G77" s="280"/>
      <c r="H77" s="280"/>
      <c r="I77" s="31">
        <f>'VALORES VARIABLES'!C44</f>
        <v>10</v>
      </c>
      <c r="J77" s="31">
        <f>'VALORES VARIABLES'!D44</f>
        <v>15</v>
      </c>
      <c r="K77" s="31">
        <f>'VALORES VARIABLES'!E44</f>
        <v>9</v>
      </c>
      <c r="L77" s="31">
        <f>'VALORES VARIABLES'!F44</f>
        <v>17</v>
      </c>
      <c r="M77" s="31">
        <f>'VALORES VARIABLES'!G44</f>
        <v>8</v>
      </c>
      <c r="N77" s="31">
        <f>'VALORES VARIABLES'!H44</f>
        <v>9</v>
      </c>
      <c r="O77" s="31">
        <f>'VALORES VARIABLES'!I44</f>
        <v>8</v>
      </c>
      <c r="P77" s="31">
        <f>'VALORES VARIABLES'!J44</f>
        <v>8</v>
      </c>
      <c r="Q77" s="319"/>
      <c r="R77" s="319"/>
      <c r="S77" s="284">
        <f>SUM(I77:P77)</f>
        <v>84</v>
      </c>
      <c r="T77" s="297"/>
    </row>
    <row r="78" spans="2:20" ht="30" customHeight="1" x14ac:dyDescent="0.25">
      <c r="B78" s="280"/>
      <c r="C78" s="296"/>
      <c r="D78" s="106" t="s">
        <v>189</v>
      </c>
      <c r="E78" s="296"/>
      <c r="F78" s="280"/>
      <c r="G78" s="280"/>
      <c r="H78" s="280"/>
      <c r="I78" s="13">
        <f>+I76/I77</f>
        <v>0</v>
      </c>
      <c r="J78" s="13">
        <f t="shared" ref="J78:P78" si="23">+J76/J77</f>
        <v>0.13333333333333333</v>
      </c>
      <c r="K78" s="13">
        <f t="shared" si="23"/>
        <v>0</v>
      </c>
      <c r="L78" s="13">
        <f t="shared" si="23"/>
        <v>0.17647058823529413</v>
      </c>
      <c r="M78" s="13">
        <f t="shared" si="23"/>
        <v>0</v>
      </c>
      <c r="N78" s="13">
        <f t="shared" si="23"/>
        <v>0</v>
      </c>
      <c r="O78" s="13">
        <f t="shared" si="23"/>
        <v>0</v>
      </c>
      <c r="P78" s="13">
        <f t="shared" si="23"/>
        <v>0.125</v>
      </c>
      <c r="Q78" s="319"/>
      <c r="R78" s="319"/>
      <c r="S78" s="280"/>
      <c r="T78" s="297"/>
    </row>
    <row r="79" spans="2:20" ht="30" customHeight="1" x14ac:dyDescent="0.25">
      <c r="B79" s="294">
        <v>25</v>
      </c>
      <c r="C79" s="298" t="s">
        <v>85</v>
      </c>
      <c r="D79" s="103" t="s">
        <v>86</v>
      </c>
      <c r="E79" s="298" t="s">
        <v>87</v>
      </c>
      <c r="F79" s="289"/>
      <c r="G79" s="277" t="s">
        <v>11</v>
      </c>
      <c r="H79" s="277" t="s">
        <v>17</v>
      </c>
      <c r="I79" s="33">
        <f>'VALORES VARIABLES'!C50</f>
        <v>10</v>
      </c>
      <c r="J79" s="33">
        <f>'VALORES VARIABLES'!D50</f>
        <v>15</v>
      </c>
      <c r="K79" s="33">
        <f>'VALORES VARIABLES'!E50</f>
        <v>9</v>
      </c>
      <c r="L79" s="33">
        <f>'VALORES VARIABLES'!F50</f>
        <v>16</v>
      </c>
      <c r="M79" s="33">
        <f>'VALORES VARIABLES'!G50</f>
        <v>8</v>
      </c>
      <c r="N79" s="33">
        <f>'VALORES VARIABLES'!H50</f>
        <v>9</v>
      </c>
      <c r="O79" s="33">
        <f>'VALORES VARIABLES'!I50</f>
        <v>8</v>
      </c>
      <c r="P79" s="33">
        <f>'VALORES VARIABLES'!J50</f>
        <v>0</v>
      </c>
      <c r="Q79" s="287">
        <v>1</v>
      </c>
      <c r="R79" s="287">
        <v>0.97019999999999995</v>
      </c>
      <c r="S79" s="29">
        <f>SUM(I79:P79)</f>
        <v>75</v>
      </c>
      <c r="T79" s="310">
        <f>+S79/S80</f>
        <v>0.8928571428571429</v>
      </c>
    </row>
    <row r="80" spans="2:20" ht="30" customHeight="1" x14ac:dyDescent="0.25">
      <c r="B80" s="294"/>
      <c r="C80" s="298"/>
      <c r="D80" s="103" t="s">
        <v>60</v>
      </c>
      <c r="E80" s="298"/>
      <c r="F80" s="290"/>
      <c r="G80" s="277"/>
      <c r="H80" s="277"/>
      <c r="I80" s="33">
        <f>'VALORES VARIABLES'!C44</f>
        <v>10</v>
      </c>
      <c r="J80" s="33">
        <f>'VALORES VARIABLES'!D44</f>
        <v>15</v>
      </c>
      <c r="K80" s="33">
        <f>'VALORES VARIABLES'!E44</f>
        <v>9</v>
      </c>
      <c r="L80" s="33">
        <f>'VALORES VARIABLES'!F44</f>
        <v>17</v>
      </c>
      <c r="M80" s="33">
        <f>'VALORES VARIABLES'!G44</f>
        <v>8</v>
      </c>
      <c r="N80" s="33">
        <f>'VALORES VARIABLES'!H44</f>
        <v>9</v>
      </c>
      <c r="O80" s="33">
        <f>'VALORES VARIABLES'!I44</f>
        <v>8</v>
      </c>
      <c r="P80" s="33">
        <f>'VALORES VARIABLES'!J44</f>
        <v>8</v>
      </c>
      <c r="Q80" s="287"/>
      <c r="R80" s="287"/>
      <c r="S80" s="315">
        <f>SUM(I80:P80)</f>
        <v>84</v>
      </c>
      <c r="T80" s="310"/>
    </row>
    <row r="81" spans="2:22" ht="30" customHeight="1" x14ac:dyDescent="0.25">
      <c r="B81" s="294"/>
      <c r="C81" s="298"/>
      <c r="D81" s="103" t="s">
        <v>189</v>
      </c>
      <c r="E81" s="298"/>
      <c r="F81" s="290"/>
      <c r="G81" s="277"/>
      <c r="H81" s="277"/>
      <c r="I81" s="19">
        <f>+I79/I80</f>
        <v>1</v>
      </c>
      <c r="J81" s="19">
        <f t="shared" ref="J81:P81" si="24">+J79/J80</f>
        <v>1</v>
      </c>
      <c r="K81" s="19">
        <f t="shared" si="24"/>
        <v>1</v>
      </c>
      <c r="L81" s="19">
        <f t="shared" si="24"/>
        <v>0.94117647058823528</v>
      </c>
      <c r="M81" s="19">
        <f t="shared" si="24"/>
        <v>1</v>
      </c>
      <c r="N81" s="19">
        <f t="shared" si="24"/>
        <v>1</v>
      </c>
      <c r="O81" s="19">
        <f t="shared" si="24"/>
        <v>1</v>
      </c>
      <c r="P81" s="19">
        <f t="shared" si="24"/>
        <v>0</v>
      </c>
      <c r="Q81" s="287"/>
      <c r="R81" s="287"/>
      <c r="S81" s="315"/>
      <c r="T81" s="310"/>
    </row>
    <row r="82" spans="2:22" ht="30" customHeight="1" x14ac:dyDescent="0.25">
      <c r="B82" s="285" t="s">
        <v>88</v>
      </c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</row>
    <row r="83" spans="2:22" ht="30" customHeight="1" x14ac:dyDescent="0.25">
      <c r="B83" s="294">
        <v>26</v>
      </c>
      <c r="C83" s="298" t="s">
        <v>89</v>
      </c>
      <c r="D83" s="103" t="s">
        <v>90</v>
      </c>
      <c r="E83" s="298" t="s">
        <v>91</v>
      </c>
      <c r="F83" s="289"/>
      <c r="G83" s="277" t="s">
        <v>11</v>
      </c>
      <c r="H83" s="277" t="s">
        <v>12</v>
      </c>
      <c r="I83" s="34">
        <f>'VALORES VARIABLES'!C28</f>
        <v>58</v>
      </c>
      <c r="J83" s="34">
        <f>'VALORES VARIABLES'!D28</f>
        <v>37</v>
      </c>
      <c r="K83" s="34">
        <f>'VALORES VARIABLES'!E28</f>
        <v>33</v>
      </c>
      <c r="L83" s="34">
        <f>'VALORES VARIABLES'!F28</f>
        <v>77</v>
      </c>
      <c r="M83" s="34">
        <f>'VALORES VARIABLES'!G28</f>
        <v>13</v>
      </c>
      <c r="N83" s="34">
        <f>'VALORES VARIABLES'!H28</f>
        <v>67</v>
      </c>
      <c r="O83" s="34">
        <f>'VALORES VARIABLES'!I28</f>
        <v>16</v>
      </c>
      <c r="P83" s="34">
        <f>'VALORES VARIABLES'!J28</f>
        <v>32</v>
      </c>
      <c r="Q83" s="287">
        <v>0.80520000000000003</v>
      </c>
      <c r="R83" s="288">
        <v>0.84060000000000001</v>
      </c>
      <c r="S83" s="110">
        <f>SUM(I83:P83)</f>
        <v>333</v>
      </c>
      <c r="T83" s="310">
        <f>+S83/S84</f>
        <v>1</v>
      </c>
    </row>
    <row r="84" spans="2:22" ht="30" customHeight="1" x14ac:dyDescent="0.25">
      <c r="B84" s="294"/>
      <c r="C84" s="298"/>
      <c r="D84" s="149" t="s">
        <v>92</v>
      </c>
      <c r="E84" s="298"/>
      <c r="F84" s="290"/>
      <c r="G84" s="277"/>
      <c r="H84" s="277"/>
      <c r="I84" s="150">
        <f>'VALORES VARIABLES'!C29</f>
        <v>58</v>
      </c>
      <c r="J84" s="150">
        <f>'VALORES VARIABLES'!D29</f>
        <v>37</v>
      </c>
      <c r="K84" s="150">
        <f>'VALORES VARIABLES'!E29</f>
        <v>33</v>
      </c>
      <c r="L84" s="150">
        <f>'VALORES VARIABLES'!F29</f>
        <v>77</v>
      </c>
      <c r="M84" s="150">
        <f>'VALORES VARIABLES'!G29</f>
        <v>13</v>
      </c>
      <c r="N84" s="150">
        <f>'VALORES VARIABLES'!H29</f>
        <v>67</v>
      </c>
      <c r="O84" s="150">
        <f>'VALORES VARIABLES'!I29</f>
        <v>16</v>
      </c>
      <c r="P84" s="150">
        <f>'VALORES VARIABLES'!J29</f>
        <v>32</v>
      </c>
      <c r="Q84" s="287"/>
      <c r="R84" s="288"/>
      <c r="S84" s="323">
        <f>SUM(I84:P84)</f>
        <v>333</v>
      </c>
      <c r="T84" s="310"/>
    </row>
    <row r="85" spans="2:22" ht="30" customHeight="1" x14ac:dyDescent="0.25">
      <c r="B85" s="294"/>
      <c r="C85" s="298"/>
      <c r="D85" s="103" t="s">
        <v>189</v>
      </c>
      <c r="E85" s="298"/>
      <c r="F85" s="290"/>
      <c r="G85" s="277"/>
      <c r="H85" s="277"/>
      <c r="I85" s="22">
        <f>+I83/I84</f>
        <v>1</v>
      </c>
      <c r="J85" s="22">
        <f t="shared" ref="J85:P85" si="25">+J83/J84</f>
        <v>1</v>
      </c>
      <c r="K85" s="22">
        <f t="shared" si="25"/>
        <v>1</v>
      </c>
      <c r="L85" s="22">
        <f t="shared" si="25"/>
        <v>1</v>
      </c>
      <c r="M85" s="22">
        <f t="shared" si="25"/>
        <v>1</v>
      </c>
      <c r="N85" s="22">
        <f t="shared" si="25"/>
        <v>1</v>
      </c>
      <c r="O85" s="22">
        <f t="shared" si="25"/>
        <v>1</v>
      </c>
      <c r="P85" s="22">
        <f t="shared" si="25"/>
        <v>1</v>
      </c>
      <c r="Q85" s="287"/>
      <c r="R85" s="288"/>
      <c r="S85" s="323"/>
      <c r="T85" s="310"/>
    </row>
    <row r="86" spans="2:22" ht="30" customHeight="1" x14ac:dyDescent="0.25">
      <c r="B86" s="319">
        <v>27</v>
      </c>
      <c r="C86" s="280" t="s">
        <v>93</v>
      </c>
      <c r="D86" s="102" t="s">
        <v>94</v>
      </c>
      <c r="E86" s="280" t="s">
        <v>95</v>
      </c>
      <c r="F86" s="295"/>
      <c r="G86" s="280" t="s">
        <v>11</v>
      </c>
      <c r="H86" s="280" t="s">
        <v>17</v>
      </c>
      <c r="I86" s="30">
        <f>'VALORES VARIABLES'!C12</f>
        <v>326</v>
      </c>
      <c r="J86" s="30">
        <f>'VALORES VARIABLES'!D12</f>
        <v>286</v>
      </c>
      <c r="K86" s="30">
        <f>'VALORES VARIABLES'!E12</f>
        <v>197</v>
      </c>
      <c r="L86" s="30">
        <f>'VALORES VARIABLES'!F12</f>
        <v>306</v>
      </c>
      <c r="M86" s="30">
        <f>'VALORES VARIABLES'!G12</f>
        <v>95</v>
      </c>
      <c r="N86" s="30">
        <f>'VALORES VARIABLES'!H12</f>
        <v>281</v>
      </c>
      <c r="O86" s="30">
        <f>'VALORES VARIABLES'!I12</f>
        <v>71</v>
      </c>
      <c r="P86" s="30">
        <f>'VALORES VARIABLES'!J12</f>
        <v>119</v>
      </c>
      <c r="Q86" s="320">
        <v>0.3165</v>
      </c>
      <c r="R86" s="291">
        <v>0.32550000000000001</v>
      </c>
      <c r="S86" s="24">
        <f>SUM(I86:P86)</f>
        <v>1681</v>
      </c>
      <c r="T86" s="293">
        <f>+S86/S87</f>
        <v>0.65357698289269051</v>
      </c>
    </row>
    <row r="87" spans="2:22" ht="30" customHeight="1" x14ac:dyDescent="0.25">
      <c r="B87" s="319"/>
      <c r="C87" s="280"/>
      <c r="D87" s="102" t="s">
        <v>18</v>
      </c>
      <c r="E87" s="280"/>
      <c r="F87" s="280"/>
      <c r="G87" s="280"/>
      <c r="H87" s="280"/>
      <c r="I87" s="35">
        <f>'VALORES VARIABLES'!C5</f>
        <v>497</v>
      </c>
      <c r="J87" s="35">
        <f>'VALORES VARIABLES'!D5</f>
        <v>264</v>
      </c>
      <c r="K87" s="35">
        <f>'VALORES VARIABLES'!E5</f>
        <v>295</v>
      </c>
      <c r="L87" s="35">
        <f>'VALORES VARIABLES'!F5</f>
        <v>549</v>
      </c>
      <c r="M87" s="35">
        <f>'VALORES VARIABLES'!G5</f>
        <v>154</v>
      </c>
      <c r="N87" s="35">
        <f>'VALORES VARIABLES'!H5</f>
        <v>501</v>
      </c>
      <c r="O87" s="35">
        <f>'VALORES VARIABLES'!I5</f>
        <v>117</v>
      </c>
      <c r="P87" s="35">
        <f>'VALORES VARIABLES'!J5</f>
        <v>195</v>
      </c>
      <c r="Q87" s="321"/>
      <c r="R87" s="291"/>
      <c r="S87" s="292">
        <f>SUM(I87:P87)</f>
        <v>2572</v>
      </c>
      <c r="T87" s="293"/>
    </row>
    <row r="88" spans="2:22" ht="30" customHeight="1" x14ac:dyDescent="0.25">
      <c r="B88" s="319"/>
      <c r="C88" s="280"/>
      <c r="D88" s="102" t="s">
        <v>189</v>
      </c>
      <c r="E88" s="280"/>
      <c r="F88" s="280"/>
      <c r="G88" s="280"/>
      <c r="H88" s="280"/>
      <c r="I88" s="177">
        <f>+I86/I87</f>
        <v>0.65593561368209252</v>
      </c>
      <c r="J88" s="177">
        <f t="shared" ref="J88:P88" si="26">+J86/J87</f>
        <v>1.0833333333333333</v>
      </c>
      <c r="K88" s="177">
        <f t="shared" si="26"/>
        <v>0.66779661016949154</v>
      </c>
      <c r="L88" s="177">
        <f t="shared" si="26"/>
        <v>0.55737704918032782</v>
      </c>
      <c r="M88" s="177">
        <f t="shared" si="26"/>
        <v>0.61688311688311692</v>
      </c>
      <c r="N88" s="177">
        <f t="shared" si="26"/>
        <v>0.56087824351297411</v>
      </c>
      <c r="O88" s="177">
        <f t="shared" si="26"/>
        <v>0.60683760683760679</v>
      </c>
      <c r="P88" s="177">
        <f t="shared" si="26"/>
        <v>0.61025641025641031</v>
      </c>
      <c r="Q88" s="322"/>
      <c r="R88" s="291"/>
      <c r="S88" s="292"/>
      <c r="T88" s="293"/>
    </row>
    <row r="89" spans="2:22" ht="30" customHeight="1" x14ac:dyDescent="0.25">
      <c r="B89" s="294">
        <v>28</v>
      </c>
      <c r="C89" s="294" t="s">
        <v>96</v>
      </c>
      <c r="D89" s="103" t="s">
        <v>97</v>
      </c>
      <c r="E89" s="294" t="s">
        <v>98</v>
      </c>
      <c r="F89" s="289"/>
      <c r="G89" s="294" t="s">
        <v>11</v>
      </c>
      <c r="H89" s="294" t="s">
        <v>17</v>
      </c>
      <c r="I89" s="26">
        <f>'VALORES VARIABLES'!C11</f>
        <v>227</v>
      </c>
      <c r="J89" s="26">
        <f>'VALORES VARIABLES'!D11</f>
        <v>275</v>
      </c>
      <c r="K89" s="26">
        <f>'VALORES VARIABLES'!E11</f>
        <v>155</v>
      </c>
      <c r="L89" s="26">
        <f>'VALORES VARIABLES'!F11</f>
        <v>231</v>
      </c>
      <c r="M89" s="26">
        <f>'VALORES VARIABLES'!G11</f>
        <v>186</v>
      </c>
      <c r="N89" s="26">
        <f>'VALORES VARIABLES'!H11</f>
        <v>302</v>
      </c>
      <c r="O89" s="26">
        <f>'VALORES VARIABLES'!I11</f>
        <v>56</v>
      </c>
      <c r="P89" s="26">
        <f>'VALORES VARIABLES'!J11</f>
        <v>136</v>
      </c>
      <c r="Q89" s="316">
        <v>0.16719999999999999</v>
      </c>
      <c r="R89" s="288">
        <v>0.25040000000000001</v>
      </c>
      <c r="S89" s="29">
        <f>SUM(I89:P89)</f>
        <v>1568</v>
      </c>
      <c r="T89" s="288">
        <f>+S89/S90</f>
        <v>0.60964230171073097</v>
      </c>
    </row>
    <row r="90" spans="2:22" ht="30" customHeight="1" x14ac:dyDescent="0.25">
      <c r="B90" s="294"/>
      <c r="C90" s="294"/>
      <c r="D90" s="103" t="s">
        <v>18</v>
      </c>
      <c r="E90" s="294"/>
      <c r="F90" s="290"/>
      <c r="G90" s="294"/>
      <c r="H90" s="294"/>
      <c r="I90" s="36">
        <f>'VALORES VARIABLES'!C5</f>
        <v>497</v>
      </c>
      <c r="J90" s="36">
        <f>'VALORES VARIABLES'!D5</f>
        <v>264</v>
      </c>
      <c r="K90" s="36">
        <f>'VALORES VARIABLES'!E5</f>
        <v>295</v>
      </c>
      <c r="L90" s="36">
        <f>'VALORES VARIABLES'!F5</f>
        <v>549</v>
      </c>
      <c r="M90" s="36">
        <f>'VALORES VARIABLES'!G5</f>
        <v>154</v>
      </c>
      <c r="N90" s="36">
        <f>'VALORES VARIABLES'!H5</f>
        <v>501</v>
      </c>
      <c r="O90" s="36">
        <f>'VALORES VARIABLES'!I5</f>
        <v>117</v>
      </c>
      <c r="P90" s="36">
        <f>'VALORES VARIABLES'!J5</f>
        <v>195</v>
      </c>
      <c r="Q90" s="317"/>
      <c r="R90" s="288"/>
      <c r="S90" s="315">
        <f>SUM(I90:P90)</f>
        <v>2572</v>
      </c>
      <c r="T90" s="288"/>
      <c r="V90" s="54"/>
    </row>
    <row r="91" spans="2:22" ht="30" customHeight="1" x14ac:dyDescent="0.25">
      <c r="B91" s="294"/>
      <c r="C91" s="294"/>
      <c r="D91" s="103" t="s">
        <v>189</v>
      </c>
      <c r="E91" s="294"/>
      <c r="F91" s="290"/>
      <c r="G91" s="294"/>
      <c r="H91" s="294"/>
      <c r="I91" s="16">
        <f>+I89/I90</f>
        <v>0.45674044265593561</v>
      </c>
      <c r="J91" s="16">
        <f t="shared" ref="J91:P91" si="27">+J89/J90</f>
        <v>1.0416666666666667</v>
      </c>
      <c r="K91" s="16">
        <f t="shared" si="27"/>
        <v>0.52542372881355937</v>
      </c>
      <c r="L91" s="16">
        <f t="shared" si="27"/>
        <v>0.42076502732240439</v>
      </c>
      <c r="M91" s="16">
        <f t="shared" si="27"/>
        <v>1.2077922077922079</v>
      </c>
      <c r="N91" s="16">
        <f t="shared" si="27"/>
        <v>0.60279441117764476</v>
      </c>
      <c r="O91" s="16">
        <f t="shared" si="27"/>
        <v>0.47863247863247865</v>
      </c>
      <c r="P91" s="16">
        <f t="shared" si="27"/>
        <v>0.6974358974358974</v>
      </c>
      <c r="Q91" s="318"/>
      <c r="R91" s="288"/>
      <c r="S91" s="315"/>
      <c r="T91" s="288"/>
    </row>
    <row r="92" spans="2:22" ht="30" customHeight="1" x14ac:dyDescent="0.25">
      <c r="B92" s="280">
        <v>29</v>
      </c>
      <c r="C92" s="296" t="s">
        <v>99</v>
      </c>
      <c r="D92" s="102" t="s">
        <v>100</v>
      </c>
      <c r="E92" s="296" t="s">
        <v>101</v>
      </c>
      <c r="F92" s="295"/>
      <c r="G92" s="280" t="s">
        <v>11</v>
      </c>
      <c r="H92" s="280" t="s">
        <v>17</v>
      </c>
      <c r="I92" s="31">
        <f>'VALORES VARIABLES'!C18</f>
        <v>6</v>
      </c>
      <c r="J92" s="31">
        <f>'VALORES VARIABLES'!D18</f>
        <v>9</v>
      </c>
      <c r="K92" s="31">
        <f>'VALORES VARIABLES'!E18</f>
        <v>4</v>
      </c>
      <c r="L92" s="31">
        <f>'VALORES VARIABLES'!F18</f>
        <v>13</v>
      </c>
      <c r="M92" s="31">
        <f>'VALORES VARIABLES'!G18</f>
        <v>4</v>
      </c>
      <c r="N92" s="31">
        <f>'VALORES VARIABLES'!H18</f>
        <v>22</v>
      </c>
      <c r="O92" s="31">
        <f>'VALORES VARIABLES'!I18</f>
        <v>3</v>
      </c>
      <c r="P92" s="31">
        <f>'VALORES VARIABLES'!J18</f>
        <v>1</v>
      </c>
      <c r="Q92" s="293">
        <v>4.0800000000000003E-2</v>
      </c>
      <c r="R92" s="291">
        <v>0.11650000000000001</v>
      </c>
      <c r="S92" s="24">
        <f>SUM(I92:P92)</f>
        <v>62</v>
      </c>
      <c r="T92" s="291">
        <f>+S92/S93</f>
        <v>2.410575427682737E-2</v>
      </c>
    </row>
    <row r="93" spans="2:22" ht="30" customHeight="1" x14ac:dyDescent="0.25">
      <c r="B93" s="280"/>
      <c r="C93" s="296"/>
      <c r="D93" s="102" t="s">
        <v>39</v>
      </c>
      <c r="E93" s="296"/>
      <c r="F93" s="280"/>
      <c r="G93" s="280"/>
      <c r="H93" s="280"/>
      <c r="I93" s="31">
        <f>'VALORES VARIABLES'!C5</f>
        <v>497</v>
      </c>
      <c r="J93" s="31">
        <f>'VALORES VARIABLES'!D5</f>
        <v>264</v>
      </c>
      <c r="K93" s="31">
        <f>'VALORES VARIABLES'!E5</f>
        <v>295</v>
      </c>
      <c r="L93" s="31">
        <f>'VALORES VARIABLES'!F5</f>
        <v>549</v>
      </c>
      <c r="M93" s="31">
        <f>'VALORES VARIABLES'!G5</f>
        <v>154</v>
      </c>
      <c r="N93" s="31">
        <f>'VALORES VARIABLES'!H5</f>
        <v>501</v>
      </c>
      <c r="O93" s="31">
        <f>'VALORES VARIABLES'!I5</f>
        <v>117</v>
      </c>
      <c r="P93" s="31">
        <f>'VALORES VARIABLES'!J5</f>
        <v>195</v>
      </c>
      <c r="Q93" s="293"/>
      <c r="R93" s="291"/>
      <c r="S93" s="292">
        <f>SUM(I93:P93)</f>
        <v>2572</v>
      </c>
      <c r="T93" s="291"/>
    </row>
    <row r="94" spans="2:22" ht="30" customHeight="1" x14ac:dyDescent="0.25">
      <c r="B94" s="280"/>
      <c r="C94" s="296"/>
      <c r="D94" s="102" t="s">
        <v>189</v>
      </c>
      <c r="E94" s="296"/>
      <c r="F94" s="280"/>
      <c r="G94" s="280"/>
      <c r="H94" s="280"/>
      <c r="I94" s="13">
        <f>+I92/I93</f>
        <v>1.2072434607645875E-2</v>
      </c>
      <c r="J94" s="13">
        <f t="shared" ref="J94:P94" si="28">+J92/J93</f>
        <v>3.4090909090909088E-2</v>
      </c>
      <c r="K94" s="13">
        <f t="shared" si="28"/>
        <v>1.3559322033898305E-2</v>
      </c>
      <c r="L94" s="13">
        <f t="shared" si="28"/>
        <v>2.3679417122040074E-2</v>
      </c>
      <c r="M94" s="13">
        <f t="shared" si="28"/>
        <v>2.5974025974025976E-2</v>
      </c>
      <c r="N94" s="13">
        <f t="shared" si="28"/>
        <v>4.3912175648702596E-2</v>
      </c>
      <c r="O94" s="13">
        <f t="shared" si="28"/>
        <v>2.564102564102564E-2</v>
      </c>
      <c r="P94" s="13">
        <f t="shared" si="28"/>
        <v>5.1282051282051282E-3</v>
      </c>
      <c r="Q94" s="293"/>
      <c r="R94" s="291"/>
      <c r="S94" s="292"/>
      <c r="T94" s="291"/>
    </row>
    <row r="95" spans="2:22" ht="30" customHeight="1" x14ac:dyDescent="0.25">
      <c r="B95" s="294">
        <v>30</v>
      </c>
      <c r="C95" s="294" t="s">
        <v>102</v>
      </c>
      <c r="D95" s="103" t="s">
        <v>103</v>
      </c>
      <c r="E95" s="294" t="s">
        <v>104</v>
      </c>
      <c r="F95" s="289"/>
      <c r="G95" s="294" t="s">
        <v>11</v>
      </c>
      <c r="H95" s="294" t="s">
        <v>17</v>
      </c>
      <c r="I95" s="26">
        <f>'VALORES VARIABLES'!C15</f>
        <v>9</v>
      </c>
      <c r="J95" s="26">
        <f>'VALORES VARIABLES'!D15</f>
        <v>4</v>
      </c>
      <c r="K95" s="26">
        <f>'VALORES VARIABLES'!E15</f>
        <v>1</v>
      </c>
      <c r="L95" s="26">
        <f>'VALORES VARIABLES'!F15</f>
        <v>5</v>
      </c>
      <c r="M95" s="26">
        <f>'VALORES VARIABLES'!G15</f>
        <v>16</v>
      </c>
      <c r="N95" s="26">
        <f>'VALORES VARIABLES'!H15</f>
        <v>17</v>
      </c>
      <c r="O95" s="26">
        <f>'VALORES VARIABLES'!I15</f>
        <v>9</v>
      </c>
      <c r="P95" s="26">
        <f>'VALORES VARIABLES'!J15</f>
        <v>7</v>
      </c>
      <c r="Q95" s="316">
        <v>5.04E-2</v>
      </c>
      <c r="R95" s="288">
        <v>0.1143</v>
      </c>
      <c r="S95" s="29">
        <f>SUM(I95:P95)</f>
        <v>68</v>
      </c>
      <c r="T95" s="288">
        <f>+S95/S96</f>
        <v>2.6438569206842923E-2</v>
      </c>
    </row>
    <row r="96" spans="2:22" ht="30" customHeight="1" x14ac:dyDescent="0.25">
      <c r="B96" s="294"/>
      <c r="C96" s="294"/>
      <c r="D96" s="103" t="s">
        <v>18</v>
      </c>
      <c r="E96" s="294"/>
      <c r="F96" s="290"/>
      <c r="G96" s="294"/>
      <c r="H96" s="294"/>
      <c r="I96" s="36">
        <f>'VALORES VARIABLES'!C5</f>
        <v>497</v>
      </c>
      <c r="J96" s="36">
        <f>'VALORES VARIABLES'!D5</f>
        <v>264</v>
      </c>
      <c r="K96" s="36">
        <f>'VALORES VARIABLES'!E5</f>
        <v>295</v>
      </c>
      <c r="L96" s="36">
        <f>'VALORES VARIABLES'!F5</f>
        <v>549</v>
      </c>
      <c r="M96" s="36">
        <f>'VALORES VARIABLES'!G5</f>
        <v>154</v>
      </c>
      <c r="N96" s="36">
        <f>'VALORES VARIABLES'!H5</f>
        <v>501</v>
      </c>
      <c r="O96" s="36">
        <f>'VALORES VARIABLES'!I5</f>
        <v>117</v>
      </c>
      <c r="P96" s="36">
        <f>'VALORES VARIABLES'!J5</f>
        <v>195</v>
      </c>
      <c r="Q96" s="317"/>
      <c r="R96" s="288"/>
      <c r="S96" s="315">
        <f>SUM(I96:P96)</f>
        <v>2572</v>
      </c>
      <c r="T96" s="288"/>
    </row>
    <row r="97" spans="2:20" ht="30" customHeight="1" x14ac:dyDescent="0.25">
      <c r="B97" s="294"/>
      <c r="C97" s="294"/>
      <c r="D97" s="103" t="s">
        <v>189</v>
      </c>
      <c r="E97" s="294"/>
      <c r="F97" s="290"/>
      <c r="G97" s="294"/>
      <c r="H97" s="294"/>
      <c r="I97" s="16">
        <f>+I95/I96</f>
        <v>1.8108651911468814E-2</v>
      </c>
      <c r="J97" s="16">
        <f t="shared" ref="J97:P97" si="29">+J95/J96</f>
        <v>1.5151515151515152E-2</v>
      </c>
      <c r="K97" s="16">
        <f t="shared" si="29"/>
        <v>3.3898305084745762E-3</v>
      </c>
      <c r="L97" s="16">
        <f t="shared" si="29"/>
        <v>9.1074681238615673E-3</v>
      </c>
      <c r="M97" s="16">
        <f t="shared" si="29"/>
        <v>0.1038961038961039</v>
      </c>
      <c r="N97" s="16">
        <f t="shared" si="29"/>
        <v>3.3932135728542916E-2</v>
      </c>
      <c r="O97" s="16">
        <f t="shared" si="29"/>
        <v>7.6923076923076927E-2</v>
      </c>
      <c r="P97" s="16">
        <f t="shared" si="29"/>
        <v>3.5897435897435895E-2</v>
      </c>
      <c r="Q97" s="318"/>
      <c r="R97" s="288"/>
      <c r="S97" s="315"/>
      <c r="T97" s="288"/>
    </row>
    <row r="98" spans="2:20" ht="30" customHeight="1" x14ac:dyDescent="0.25">
      <c r="B98" s="280">
        <v>31</v>
      </c>
      <c r="C98" s="296" t="s">
        <v>105</v>
      </c>
      <c r="D98" s="102" t="s">
        <v>106</v>
      </c>
      <c r="E98" s="296" t="s">
        <v>107</v>
      </c>
      <c r="F98" s="295"/>
      <c r="G98" s="280" t="s">
        <v>11</v>
      </c>
      <c r="H98" s="280" t="s">
        <v>31</v>
      </c>
      <c r="I98" s="30">
        <f>'VALORES VARIABLES'!C16</f>
        <v>11</v>
      </c>
      <c r="J98" s="30">
        <f>'VALORES VARIABLES'!D16</f>
        <v>9</v>
      </c>
      <c r="K98" s="30">
        <f>'VALORES VARIABLES'!E16</f>
        <v>16</v>
      </c>
      <c r="L98" s="30">
        <f>'VALORES VARIABLES'!F16</f>
        <v>62</v>
      </c>
      <c r="M98" s="30">
        <f>'VALORES VARIABLES'!G16</f>
        <v>35</v>
      </c>
      <c r="N98" s="30">
        <f>'VALORES VARIABLES'!H16</f>
        <v>50</v>
      </c>
      <c r="O98" s="30">
        <f>'VALORES VARIABLES'!I16</f>
        <v>10</v>
      </c>
      <c r="P98" s="30">
        <f>'VALORES VARIABLES'!J16</f>
        <v>15</v>
      </c>
      <c r="Q98" s="293">
        <v>0.38069999999999998</v>
      </c>
      <c r="R98" s="291">
        <v>0.52680000000000005</v>
      </c>
      <c r="S98" s="24">
        <f>SUM(I98:P98)</f>
        <v>208</v>
      </c>
      <c r="T98" s="291">
        <f>+S98/S99</f>
        <v>0.6603174603174603</v>
      </c>
    </row>
    <row r="99" spans="2:20" ht="30" customHeight="1" x14ac:dyDescent="0.25">
      <c r="B99" s="280"/>
      <c r="C99" s="296"/>
      <c r="D99" s="102" t="s">
        <v>108</v>
      </c>
      <c r="E99" s="296"/>
      <c r="F99" s="280"/>
      <c r="G99" s="280"/>
      <c r="H99" s="280"/>
      <c r="I99" s="30">
        <f>'VALORES VARIABLES'!C9</f>
        <v>56</v>
      </c>
      <c r="J99" s="30">
        <f>'VALORES VARIABLES'!D9</f>
        <v>47</v>
      </c>
      <c r="K99" s="30">
        <f>'VALORES VARIABLES'!E9</f>
        <v>13</v>
      </c>
      <c r="L99" s="30">
        <f>'VALORES VARIABLES'!F9</f>
        <v>80</v>
      </c>
      <c r="M99" s="30">
        <f>'VALORES VARIABLES'!G9</f>
        <v>16</v>
      </c>
      <c r="N99" s="30">
        <f>'VALORES VARIABLES'!H9</f>
        <v>54</v>
      </c>
      <c r="O99" s="30">
        <f>'VALORES VARIABLES'!I9</f>
        <v>15</v>
      </c>
      <c r="P99" s="30">
        <f>'VALORES VARIABLES'!J9</f>
        <v>34</v>
      </c>
      <c r="Q99" s="293"/>
      <c r="R99" s="291"/>
      <c r="S99" s="292">
        <f>SUM(I99:P99)</f>
        <v>315</v>
      </c>
      <c r="T99" s="291"/>
    </row>
    <row r="100" spans="2:20" ht="30" customHeight="1" x14ac:dyDescent="0.25">
      <c r="B100" s="280"/>
      <c r="C100" s="296"/>
      <c r="D100" s="102" t="s">
        <v>189</v>
      </c>
      <c r="E100" s="296"/>
      <c r="F100" s="280"/>
      <c r="G100" s="280"/>
      <c r="H100" s="280"/>
      <c r="I100" s="177">
        <f>+I98/I99</f>
        <v>0.19642857142857142</v>
      </c>
      <c r="J100" s="177">
        <f t="shared" ref="J100:P100" si="30">+J98/J99</f>
        <v>0.19148936170212766</v>
      </c>
      <c r="K100" s="177">
        <f t="shared" si="30"/>
        <v>1.2307692307692308</v>
      </c>
      <c r="L100" s="177">
        <f t="shared" si="30"/>
        <v>0.77500000000000002</v>
      </c>
      <c r="M100" s="177">
        <f t="shared" si="30"/>
        <v>2.1875</v>
      </c>
      <c r="N100" s="177">
        <f t="shared" si="30"/>
        <v>0.92592592592592593</v>
      </c>
      <c r="O100" s="177">
        <f t="shared" si="30"/>
        <v>0.66666666666666663</v>
      </c>
      <c r="P100" s="177">
        <f t="shared" si="30"/>
        <v>0.44117647058823528</v>
      </c>
      <c r="Q100" s="293"/>
      <c r="R100" s="291"/>
      <c r="S100" s="292"/>
      <c r="T100" s="291"/>
    </row>
    <row r="101" spans="2:20" ht="30" customHeight="1" x14ac:dyDescent="0.25">
      <c r="B101" s="294">
        <v>32</v>
      </c>
      <c r="C101" s="298" t="s">
        <v>109</v>
      </c>
      <c r="D101" s="103" t="s">
        <v>110</v>
      </c>
      <c r="E101" s="298" t="s">
        <v>111</v>
      </c>
      <c r="F101" s="289"/>
      <c r="G101" s="277" t="s">
        <v>11</v>
      </c>
      <c r="H101" s="277" t="s">
        <v>17</v>
      </c>
      <c r="I101" s="26">
        <f>'VALORES VARIABLES'!C13</f>
        <v>220</v>
      </c>
      <c r="J101" s="26">
        <f>'VALORES VARIABLES'!D13</f>
        <v>89</v>
      </c>
      <c r="K101" s="26">
        <f>'VALORES VARIABLES'!E13</f>
        <v>118</v>
      </c>
      <c r="L101" s="26">
        <f>'VALORES VARIABLES'!F13</f>
        <v>232</v>
      </c>
      <c r="M101" s="26">
        <f>'VALORES VARIABLES'!G13</f>
        <v>81</v>
      </c>
      <c r="N101" s="26">
        <f>'VALORES VARIABLES'!H13</f>
        <v>249</v>
      </c>
      <c r="O101" s="26">
        <f>'VALORES VARIABLES'!I13</f>
        <v>53</v>
      </c>
      <c r="P101" s="26">
        <f>'VALORES VARIABLES'!J13</f>
        <v>62</v>
      </c>
      <c r="Q101" s="277" t="s">
        <v>994</v>
      </c>
      <c r="R101" s="277" t="s">
        <v>994</v>
      </c>
      <c r="S101" s="28">
        <f>SUM(I101:P101)</f>
        <v>1104</v>
      </c>
      <c r="T101" s="288">
        <f>S101/S102</f>
        <v>0.42923794712286156</v>
      </c>
    </row>
    <row r="102" spans="2:20" ht="30" customHeight="1" x14ac:dyDescent="0.25">
      <c r="B102" s="294"/>
      <c r="C102" s="298"/>
      <c r="D102" s="103" t="s">
        <v>39</v>
      </c>
      <c r="E102" s="298"/>
      <c r="F102" s="290"/>
      <c r="G102" s="277"/>
      <c r="H102" s="277"/>
      <c r="I102" s="26">
        <f>'VALORES VARIABLES'!C5</f>
        <v>497</v>
      </c>
      <c r="J102" s="26">
        <f>'VALORES VARIABLES'!D5</f>
        <v>264</v>
      </c>
      <c r="K102" s="26">
        <f>'VALORES VARIABLES'!E5</f>
        <v>295</v>
      </c>
      <c r="L102" s="26">
        <f>'VALORES VARIABLES'!F5</f>
        <v>549</v>
      </c>
      <c r="M102" s="26">
        <f>'VALORES VARIABLES'!G5</f>
        <v>154</v>
      </c>
      <c r="N102" s="26">
        <f>'VALORES VARIABLES'!H5</f>
        <v>501</v>
      </c>
      <c r="O102" s="26">
        <f>'VALORES VARIABLES'!I5</f>
        <v>117</v>
      </c>
      <c r="P102" s="26">
        <f>'VALORES VARIABLES'!J5</f>
        <v>195</v>
      </c>
      <c r="Q102" s="277"/>
      <c r="R102" s="277"/>
      <c r="S102" s="312">
        <f>SUM(I102:P102)</f>
        <v>2572</v>
      </c>
      <c r="T102" s="288"/>
    </row>
    <row r="103" spans="2:20" ht="30" customHeight="1" x14ac:dyDescent="0.25">
      <c r="B103" s="294"/>
      <c r="C103" s="298"/>
      <c r="D103" s="103" t="s">
        <v>189</v>
      </c>
      <c r="E103" s="298"/>
      <c r="F103" s="290"/>
      <c r="G103" s="277"/>
      <c r="H103" s="277"/>
      <c r="I103" s="16">
        <f>+I101/I102</f>
        <v>0.44265593561368211</v>
      </c>
      <c r="J103" s="16">
        <f t="shared" ref="J103:P103" si="31">+J101/J102</f>
        <v>0.3371212121212121</v>
      </c>
      <c r="K103" s="16">
        <f t="shared" si="31"/>
        <v>0.4</v>
      </c>
      <c r="L103" s="16">
        <f t="shared" si="31"/>
        <v>0.42258652094717669</v>
      </c>
      <c r="M103" s="16">
        <f t="shared" si="31"/>
        <v>0.52597402597402598</v>
      </c>
      <c r="N103" s="16">
        <f t="shared" si="31"/>
        <v>0.49700598802395207</v>
      </c>
      <c r="O103" s="16">
        <f t="shared" si="31"/>
        <v>0.45299145299145299</v>
      </c>
      <c r="P103" s="16">
        <f t="shared" si="31"/>
        <v>0.31794871794871793</v>
      </c>
      <c r="Q103" s="277"/>
      <c r="R103" s="277"/>
      <c r="S103" s="277"/>
      <c r="T103" s="288"/>
    </row>
    <row r="104" spans="2:20" ht="39" customHeight="1" x14ac:dyDescent="0.25">
      <c r="B104" s="9">
        <v>33</v>
      </c>
      <c r="C104" s="106" t="s">
        <v>112</v>
      </c>
      <c r="D104" s="106" t="s">
        <v>113</v>
      </c>
      <c r="E104" s="102" t="s">
        <v>114</v>
      </c>
      <c r="F104" s="9"/>
      <c r="G104" s="9" t="s">
        <v>115</v>
      </c>
      <c r="H104" s="9" t="s">
        <v>12</v>
      </c>
      <c r="I104" s="111">
        <f>'VALORES VARIABLES'!C59</f>
        <v>0</v>
      </c>
      <c r="J104" s="111">
        <f>'VALORES VARIABLES'!D59</f>
        <v>0</v>
      </c>
      <c r="K104" s="111">
        <f>'VALORES VARIABLES'!E59</f>
        <v>1</v>
      </c>
      <c r="L104" s="111">
        <f>'VALORES VARIABLES'!F59</f>
        <v>0</v>
      </c>
      <c r="M104" s="111">
        <f>'VALORES VARIABLES'!G59</f>
        <v>0</v>
      </c>
      <c r="N104" s="111">
        <f>'VALORES VARIABLES'!H59</f>
        <v>0</v>
      </c>
      <c r="O104" s="111">
        <f>'VALORES VARIABLES'!I59</f>
        <v>0</v>
      </c>
      <c r="P104" s="111">
        <f>'VALORES VARIABLES'!J59</f>
        <v>0</v>
      </c>
      <c r="Q104" s="102"/>
      <c r="R104" s="102"/>
      <c r="S104" s="31">
        <f>SUM(J104:P104)</f>
        <v>1</v>
      </c>
      <c r="T104" s="31">
        <f>+S104</f>
        <v>1</v>
      </c>
    </row>
    <row r="105" spans="2:20" ht="39" customHeight="1" x14ac:dyDescent="0.25">
      <c r="B105" s="294">
        <v>34</v>
      </c>
      <c r="C105" s="298" t="s">
        <v>116</v>
      </c>
      <c r="D105" s="103" t="s">
        <v>117</v>
      </c>
      <c r="E105" s="298" t="s">
        <v>118</v>
      </c>
      <c r="F105" s="289"/>
      <c r="G105" s="277" t="s">
        <v>11</v>
      </c>
      <c r="H105" s="277" t="s">
        <v>17</v>
      </c>
      <c r="I105" s="26">
        <f>'VALORES VARIABLES'!C63</f>
        <v>8</v>
      </c>
      <c r="J105" s="26">
        <f>'VALORES VARIABLES'!D63</f>
        <v>0</v>
      </c>
      <c r="K105" s="26">
        <f>'VALORES VARIABLES'!E63</f>
        <v>0</v>
      </c>
      <c r="L105" s="26">
        <f>'VALORES VARIABLES'!F63</f>
        <v>0</v>
      </c>
      <c r="M105" s="26">
        <f>'VALORES VARIABLES'!G63</f>
        <v>0</v>
      </c>
      <c r="N105" s="26">
        <f>'VALORES VARIABLES'!H63</f>
        <v>0</v>
      </c>
      <c r="O105" s="26">
        <f>'VALORES VARIABLES'!I63</f>
        <v>0</v>
      </c>
      <c r="P105" s="26">
        <f>'VALORES VARIABLES'!J63</f>
        <v>0</v>
      </c>
      <c r="Q105" s="287">
        <v>0.98009999999999997</v>
      </c>
      <c r="R105" s="288">
        <v>0.87019999999999997</v>
      </c>
      <c r="S105" s="29">
        <f>SUM(I105:P105)</f>
        <v>8</v>
      </c>
      <c r="T105" s="288">
        <f>+S105/S106</f>
        <v>0.38095238095238093</v>
      </c>
    </row>
    <row r="106" spans="2:20" ht="50.25" customHeight="1" x14ac:dyDescent="0.25">
      <c r="B106" s="294"/>
      <c r="C106" s="298"/>
      <c r="D106" s="103" t="s">
        <v>119</v>
      </c>
      <c r="E106" s="298"/>
      <c r="F106" s="290"/>
      <c r="G106" s="277"/>
      <c r="H106" s="277"/>
      <c r="I106" s="313">
        <f>'VALORES VARIABLES'!L62</f>
        <v>21</v>
      </c>
      <c r="J106" s="314"/>
      <c r="K106" s="314"/>
      <c r="L106" s="314"/>
      <c r="M106" s="314"/>
      <c r="N106" s="314"/>
      <c r="O106" s="314"/>
      <c r="P106" s="314"/>
      <c r="Q106" s="287"/>
      <c r="R106" s="288"/>
      <c r="S106" s="29">
        <f>I106</f>
        <v>21</v>
      </c>
      <c r="T106" s="288"/>
    </row>
    <row r="107" spans="2:20" ht="30" customHeight="1" x14ac:dyDescent="0.25">
      <c r="B107" s="285" t="s">
        <v>120</v>
      </c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</row>
    <row r="108" spans="2:20" ht="30" customHeight="1" x14ac:dyDescent="0.25">
      <c r="B108" s="277">
        <v>35</v>
      </c>
      <c r="C108" s="286" t="s">
        <v>121</v>
      </c>
      <c r="D108" s="105" t="s">
        <v>122</v>
      </c>
      <c r="E108" s="286" t="s">
        <v>123</v>
      </c>
      <c r="F108" s="289"/>
      <c r="G108" s="277" t="s">
        <v>11</v>
      </c>
      <c r="H108" s="277" t="s">
        <v>17</v>
      </c>
      <c r="I108" s="26">
        <f>'VALORES VARIABLES'!C15</f>
        <v>9</v>
      </c>
      <c r="J108" s="26">
        <f>'VALORES VARIABLES'!D15</f>
        <v>4</v>
      </c>
      <c r="K108" s="26">
        <f>'VALORES VARIABLES'!E15</f>
        <v>1</v>
      </c>
      <c r="L108" s="26">
        <f>'VALORES VARIABLES'!F15</f>
        <v>5</v>
      </c>
      <c r="M108" s="26">
        <f>'VALORES VARIABLES'!G15</f>
        <v>16</v>
      </c>
      <c r="N108" s="26">
        <f>'VALORES VARIABLES'!H15</f>
        <v>17</v>
      </c>
      <c r="O108" s="26">
        <f>'VALORES VARIABLES'!I15</f>
        <v>9</v>
      </c>
      <c r="P108" s="26">
        <f>'VALORES VARIABLES'!J15</f>
        <v>7</v>
      </c>
      <c r="Q108" s="287">
        <v>3.8399999999999997E-2</v>
      </c>
      <c r="R108" s="287">
        <v>4.4299999999999999E-2</v>
      </c>
      <c r="S108" s="110">
        <f>SUM(I108:P108)</f>
        <v>68</v>
      </c>
      <c r="T108" s="288">
        <f>S108/S109</f>
        <v>2.6438569206842923E-2</v>
      </c>
    </row>
    <row r="109" spans="2:20" ht="30" customHeight="1" x14ac:dyDescent="0.25">
      <c r="B109" s="277"/>
      <c r="C109" s="286"/>
      <c r="D109" s="105" t="s">
        <v>18</v>
      </c>
      <c r="E109" s="286"/>
      <c r="F109" s="290"/>
      <c r="G109" s="277"/>
      <c r="H109" s="277"/>
      <c r="I109" s="26">
        <f>'VALORES VARIABLES'!C5</f>
        <v>497</v>
      </c>
      <c r="J109" s="26">
        <f>'VALORES VARIABLES'!D5</f>
        <v>264</v>
      </c>
      <c r="K109" s="26">
        <f>'VALORES VARIABLES'!E5</f>
        <v>295</v>
      </c>
      <c r="L109" s="26">
        <f>'VALORES VARIABLES'!F5</f>
        <v>549</v>
      </c>
      <c r="M109" s="26">
        <f>'VALORES VARIABLES'!G5</f>
        <v>154</v>
      </c>
      <c r="N109" s="26">
        <f>'VALORES VARIABLES'!H5</f>
        <v>501</v>
      </c>
      <c r="O109" s="26">
        <f>'VALORES VARIABLES'!I5</f>
        <v>117</v>
      </c>
      <c r="P109" s="26">
        <f>'VALORES VARIABLES'!J5</f>
        <v>195</v>
      </c>
      <c r="Q109" s="287"/>
      <c r="R109" s="287"/>
      <c r="S109" s="323">
        <f>SUM(I109:P109)</f>
        <v>2572</v>
      </c>
      <c r="T109" s="288"/>
    </row>
    <row r="110" spans="2:20" ht="30" customHeight="1" x14ac:dyDescent="0.25">
      <c r="B110" s="277"/>
      <c r="C110" s="286"/>
      <c r="D110" s="103" t="s">
        <v>189</v>
      </c>
      <c r="E110" s="286"/>
      <c r="F110" s="290"/>
      <c r="G110" s="277"/>
      <c r="H110" s="277"/>
      <c r="I110" s="16">
        <f>+I108/I109</f>
        <v>1.8108651911468814E-2</v>
      </c>
      <c r="J110" s="16">
        <f t="shared" ref="J110:P110" si="32">+J108/J109</f>
        <v>1.5151515151515152E-2</v>
      </c>
      <c r="K110" s="16">
        <f t="shared" si="32"/>
        <v>3.3898305084745762E-3</v>
      </c>
      <c r="L110" s="16">
        <f t="shared" si="32"/>
        <v>9.1074681238615673E-3</v>
      </c>
      <c r="M110" s="16">
        <f t="shared" si="32"/>
        <v>0.1038961038961039</v>
      </c>
      <c r="N110" s="16">
        <f t="shared" si="32"/>
        <v>3.3932135728542916E-2</v>
      </c>
      <c r="O110" s="16">
        <f t="shared" si="32"/>
        <v>7.6923076923076927E-2</v>
      </c>
      <c r="P110" s="16">
        <f t="shared" si="32"/>
        <v>3.5897435897435895E-2</v>
      </c>
      <c r="Q110" s="287"/>
      <c r="R110" s="287"/>
      <c r="S110" s="323"/>
      <c r="T110" s="288"/>
    </row>
    <row r="111" spans="2:20" ht="30" customHeight="1" x14ac:dyDescent="0.25">
      <c r="B111" s="280">
        <v>36</v>
      </c>
      <c r="C111" s="311" t="s">
        <v>124</v>
      </c>
      <c r="D111" s="102" t="s">
        <v>125</v>
      </c>
      <c r="E111" s="296" t="s">
        <v>126</v>
      </c>
      <c r="F111" s="295"/>
      <c r="G111" s="280" t="s">
        <v>11</v>
      </c>
      <c r="H111" s="280" t="s">
        <v>17</v>
      </c>
      <c r="I111" s="31">
        <f>'VALORES VARIABLES'!C52</f>
        <v>5</v>
      </c>
      <c r="J111" s="31">
        <f>'VALORES VARIABLES'!D52</f>
        <v>4</v>
      </c>
      <c r="K111" s="31">
        <f>'VALORES VARIABLES'!E52</f>
        <v>1</v>
      </c>
      <c r="L111" s="31">
        <f>'VALORES VARIABLES'!F52</f>
        <v>3</v>
      </c>
      <c r="M111" s="31">
        <f>'VALORES VARIABLES'!G52</f>
        <v>8</v>
      </c>
      <c r="N111" s="31">
        <f>'VALORES VARIABLES'!H52</f>
        <v>6</v>
      </c>
      <c r="O111" s="31">
        <f>'VALORES VARIABLES'!I52</f>
        <v>4</v>
      </c>
      <c r="P111" s="31">
        <f>'VALORES VARIABLES'!J52</f>
        <v>8</v>
      </c>
      <c r="Q111" s="293">
        <v>0.26569999999999999</v>
      </c>
      <c r="R111" s="291">
        <v>0.2127</v>
      </c>
      <c r="S111" s="24">
        <f>SUM(I111:P111)</f>
        <v>39</v>
      </c>
      <c r="T111" s="291">
        <f>+S111/S112</f>
        <v>0.4642857142857143</v>
      </c>
    </row>
    <row r="112" spans="2:20" ht="30" customHeight="1" x14ac:dyDescent="0.25">
      <c r="B112" s="280"/>
      <c r="C112" s="311"/>
      <c r="D112" s="102" t="s">
        <v>127</v>
      </c>
      <c r="E112" s="296"/>
      <c r="F112" s="280"/>
      <c r="G112" s="280"/>
      <c r="H112" s="280"/>
      <c r="I112" s="31">
        <f>'VALORES VARIABLES'!C44</f>
        <v>10</v>
      </c>
      <c r="J112" s="31">
        <f>'VALORES VARIABLES'!D44</f>
        <v>15</v>
      </c>
      <c r="K112" s="31">
        <f>'VALORES VARIABLES'!E44</f>
        <v>9</v>
      </c>
      <c r="L112" s="31">
        <f>'VALORES VARIABLES'!F44</f>
        <v>17</v>
      </c>
      <c r="M112" s="31">
        <f>'VALORES VARIABLES'!G44</f>
        <v>8</v>
      </c>
      <c r="N112" s="31">
        <f>'VALORES VARIABLES'!H44</f>
        <v>9</v>
      </c>
      <c r="O112" s="31">
        <f>'VALORES VARIABLES'!I44</f>
        <v>8</v>
      </c>
      <c r="P112" s="31">
        <f>'VALORES VARIABLES'!J44</f>
        <v>8</v>
      </c>
      <c r="Q112" s="293"/>
      <c r="R112" s="291"/>
      <c r="S112" s="292">
        <f>SUM(I112:P112)</f>
        <v>84</v>
      </c>
      <c r="T112" s="291"/>
    </row>
    <row r="113" spans="1:20" ht="30" customHeight="1" x14ac:dyDescent="0.25">
      <c r="B113" s="280"/>
      <c r="C113" s="311"/>
      <c r="D113" s="102" t="s">
        <v>189</v>
      </c>
      <c r="E113" s="296"/>
      <c r="F113" s="280"/>
      <c r="G113" s="280"/>
      <c r="H113" s="280"/>
      <c r="I113" s="13">
        <f>+I111/I112</f>
        <v>0.5</v>
      </c>
      <c r="J113" s="13">
        <f t="shared" ref="J113:P113" si="33">+J111/J112</f>
        <v>0.26666666666666666</v>
      </c>
      <c r="K113" s="13">
        <f t="shared" si="33"/>
        <v>0.1111111111111111</v>
      </c>
      <c r="L113" s="13">
        <f t="shared" si="33"/>
        <v>0.17647058823529413</v>
      </c>
      <c r="M113" s="13">
        <f t="shared" si="33"/>
        <v>1</v>
      </c>
      <c r="N113" s="13">
        <f t="shared" si="33"/>
        <v>0.66666666666666663</v>
      </c>
      <c r="O113" s="13">
        <f t="shared" si="33"/>
        <v>0.5</v>
      </c>
      <c r="P113" s="13">
        <f t="shared" si="33"/>
        <v>1</v>
      </c>
      <c r="Q113" s="293"/>
      <c r="R113" s="291"/>
      <c r="S113" s="292"/>
      <c r="T113" s="291"/>
    </row>
    <row r="114" spans="1:20" ht="42.75" customHeight="1" x14ac:dyDescent="0.25">
      <c r="B114" s="294">
        <v>37</v>
      </c>
      <c r="C114" s="298" t="s">
        <v>128</v>
      </c>
      <c r="D114" s="103" t="s">
        <v>129</v>
      </c>
      <c r="E114" s="298" t="s">
        <v>130</v>
      </c>
      <c r="F114" s="289"/>
      <c r="G114" s="277" t="s">
        <v>11</v>
      </c>
      <c r="H114" s="277" t="s">
        <v>17</v>
      </c>
      <c r="I114" s="10">
        <f>'VALORES VARIABLES'!C55</f>
        <v>0</v>
      </c>
      <c r="J114" s="10">
        <f>'VALORES VARIABLES'!D55</f>
        <v>0</v>
      </c>
      <c r="K114" s="10">
        <f>'VALORES VARIABLES'!E55</f>
        <v>0</v>
      </c>
      <c r="L114" s="10">
        <f>'VALORES VARIABLES'!F55</f>
        <v>0</v>
      </c>
      <c r="M114" s="10">
        <f>'VALORES VARIABLES'!G55</f>
        <v>0</v>
      </c>
      <c r="N114" s="10">
        <f>'VALORES VARIABLES'!H55</f>
        <v>0</v>
      </c>
      <c r="O114" s="10">
        <f>'VALORES VARIABLES'!I55</f>
        <v>0</v>
      </c>
      <c r="P114" s="10">
        <f>'VALORES VARIABLES'!J55</f>
        <v>1</v>
      </c>
      <c r="Q114" s="287">
        <v>6.9000000000000006E-2</v>
      </c>
      <c r="R114" s="287">
        <v>8.8200000000000001E-2</v>
      </c>
      <c r="S114" s="29">
        <f>SUM(I114:P114)</f>
        <v>1</v>
      </c>
      <c r="T114" s="310">
        <f>+S114/S115</f>
        <v>3.5714285714285712E-2</v>
      </c>
    </row>
    <row r="115" spans="1:20" ht="30" customHeight="1" x14ac:dyDescent="0.25">
      <c r="B115" s="294"/>
      <c r="C115" s="298"/>
      <c r="D115" s="103" t="s">
        <v>131</v>
      </c>
      <c r="E115" s="298"/>
      <c r="F115" s="290"/>
      <c r="G115" s="277"/>
      <c r="H115" s="277"/>
      <c r="I115" s="10">
        <f>+SUM('VALORES VARIABLES'!C36,'VALORES VARIABLES'!C41)</f>
        <v>5</v>
      </c>
      <c r="J115" s="10">
        <f>+SUM('VALORES VARIABLES'!D36,'VALORES VARIABLES'!D41)</f>
        <v>6</v>
      </c>
      <c r="K115" s="10">
        <f>+SUM('VALORES VARIABLES'!E36,'VALORES VARIABLES'!E41)</f>
        <v>5</v>
      </c>
      <c r="L115" s="10">
        <f>+SUM('VALORES VARIABLES'!F36,'VALORES VARIABLES'!F41)</f>
        <v>3</v>
      </c>
      <c r="M115" s="10">
        <f>+SUM('VALORES VARIABLES'!G36,'VALORES VARIABLES'!G41)</f>
        <v>1</v>
      </c>
      <c r="N115" s="10">
        <f>+SUM('VALORES VARIABLES'!H36,'VALORES VARIABLES'!H41)</f>
        <v>3</v>
      </c>
      <c r="O115" s="10">
        <f>+SUM('VALORES VARIABLES'!I36,'VALORES VARIABLES'!I41)</f>
        <v>4</v>
      </c>
      <c r="P115" s="10">
        <f>+SUM('VALORES VARIABLES'!J36,'VALORES VARIABLES'!J41)</f>
        <v>1</v>
      </c>
      <c r="Q115" s="287"/>
      <c r="R115" s="287"/>
      <c r="S115" s="315">
        <f>SUM(I115:P115)</f>
        <v>28</v>
      </c>
      <c r="T115" s="310"/>
    </row>
    <row r="116" spans="1:20" ht="30" customHeight="1" x14ac:dyDescent="0.25">
      <c r="B116" s="294"/>
      <c r="C116" s="298"/>
      <c r="D116" s="103" t="s">
        <v>189</v>
      </c>
      <c r="E116" s="298"/>
      <c r="F116" s="290"/>
      <c r="G116" s="277"/>
      <c r="H116" s="277"/>
      <c r="I116" s="11">
        <f>+I114/I115</f>
        <v>0</v>
      </c>
      <c r="J116" s="11">
        <f t="shared" ref="J116:P116" si="34">+J114/J115</f>
        <v>0</v>
      </c>
      <c r="K116" s="11">
        <f t="shared" si="34"/>
        <v>0</v>
      </c>
      <c r="L116" s="11">
        <f t="shared" si="34"/>
        <v>0</v>
      </c>
      <c r="M116" s="11">
        <f t="shared" si="34"/>
        <v>0</v>
      </c>
      <c r="N116" s="11">
        <v>0</v>
      </c>
      <c r="O116" s="11">
        <f t="shared" si="34"/>
        <v>0</v>
      </c>
      <c r="P116" s="11">
        <f t="shared" si="34"/>
        <v>1</v>
      </c>
      <c r="Q116" s="287"/>
      <c r="R116" s="287"/>
      <c r="S116" s="315"/>
      <c r="T116" s="310"/>
    </row>
    <row r="117" spans="1:20" ht="30" customHeight="1" x14ac:dyDescent="0.25">
      <c r="B117" s="9">
        <v>38</v>
      </c>
      <c r="C117" s="112" t="s">
        <v>132</v>
      </c>
      <c r="D117" s="112" t="s">
        <v>185</v>
      </c>
      <c r="E117" s="112" t="s">
        <v>133</v>
      </c>
      <c r="F117" s="9"/>
      <c r="G117" s="9" t="s">
        <v>134</v>
      </c>
      <c r="H117" s="9" t="s">
        <v>17</v>
      </c>
      <c r="I117" s="9">
        <f>'VALORES VARIABLES'!C71</f>
        <v>3</v>
      </c>
      <c r="J117" s="9">
        <f>'VALORES VARIABLES'!D71</f>
        <v>0</v>
      </c>
      <c r="K117" s="9">
        <f>'VALORES VARIABLES'!E71</f>
        <v>0</v>
      </c>
      <c r="L117" s="9">
        <f>'VALORES VARIABLES'!F71</f>
        <v>0</v>
      </c>
      <c r="M117" s="9">
        <f>'VALORES VARIABLES'!G71</f>
        <v>0</v>
      </c>
      <c r="N117" s="9">
        <f>'VALORES VARIABLES'!H71</f>
        <v>0</v>
      </c>
      <c r="O117" s="9">
        <f>'VALORES VARIABLES'!I71</f>
        <v>0</v>
      </c>
      <c r="P117" s="9">
        <f>'VALORES VARIABLES'!J71</f>
        <v>0</v>
      </c>
      <c r="Q117" s="9" t="s">
        <v>973</v>
      </c>
      <c r="R117" s="9" t="s">
        <v>973</v>
      </c>
      <c r="S117" s="9">
        <f t="shared" ref="S117:S123" si="35">SUM(I117:P117)</f>
        <v>3</v>
      </c>
      <c r="T117" s="9">
        <f>SUM(I117:P117)</f>
        <v>3</v>
      </c>
    </row>
    <row r="118" spans="1:20" ht="30" customHeight="1" x14ac:dyDescent="0.25">
      <c r="B118" s="18">
        <v>41</v>
      </c>
      <c r="C118" s="113" t="s">
        <v>135</v>
      </c>
      <c r="D118" s="113" t="s">
        <v>136</v>
      </c>
      <c r="E118" s="113" t="s">
        <v>137</v>
      </c>
      <c r="F118" s="18"/>
      <c r="G118" s="18" t="s">
        <v>138</v>
      </c>
      <c r="H118" s="18" t="s">
        <v>12</v>
      </c>
      <c r="I118" s="33">
        <f>'VALORES VARIABLES'!C65</f>
        <v>0</v>
      </c>
      <c r="J118" s="33">
        <f>'VALORES VARIABLES'!D65</f>
        <v>0</v>
      </c>
      <c r="K118" s="33">
        <f>'VALORES VARIABLES'!E65</f>
        <v>0</v>
      </c>
      <c r="L118" s="33">
        <f>'VALORES VARIABLES'!F65</f>
        <v>0</v>
      </c>
      <c r="M118" s="33">
        <f>'VALORES VARIABLES'!G65</f>
        <v>0</v>
      </c>
      <c r="N118" s="33">
        <f>'VALORES VARIABLES'!H65</f>
        <v>0</v>
      </c>
      <c r="O118" s="33">
        <f>'VALORES VARIABLES'!I65</f>
        <v>0</v>
      </c>
      <c r="P118" s="33">
        <f>'VALORES VARIABLES'!J65</f>
        <v>0</v>
      </c>
      <c r="Q118" s="18" t="s">
        <v>973</v>
      </c>
      <c r="R118" s="18" t="s">
        <v>973</v>
      </c>
      <c r="S118" s="18">
        <f t="shared" si="35"/>
        <v>0</v>
      </c>
      <c r="T118" s="33">
        <f>SUM(I118:P118)</f>
        <v>0</v>
      </c>
    </row>
    <row r="119" spans="1:20" ht="30" customHeight="1" x14ac:dyDescent="0.25">
      <c r="B119" s="9">
        <v>42</v>
      </c>
      <c r="C119" s="112" t="s">
        <v>139</v>
      </c>
      <c r="D119" s="112" t="s">
        <v>140</v>
      </c>
      <c r="E119" s="112" t="s">
        <v>141</v>
      </c>
      <c r="F119" s="9"/>
      <c r="G119" s="9" t="s">
        <v>142</v>
      </c>
      <c r="H119" s="9" t="s">
        <v>12</v>
      </c>
      <c r="I119" s="9">
        <f>'VALORES VARIABLES'!C58</f>
        <v>0</v>
      </c>
      <c r="J119" s="9">
        <f>'VALORES VARIABLES'!D58</f>
        <v>1</v>
      </c>
      <c r="K119" s="9">
        <f>'VALORES VARIABLES'!E58</f>
        <v>0</v>
      </c>
      <c r="L119" s="9">
        <f>'VALORES VARIABLES'!F58</f>
        <v>1</v>
      </c>
      <c r="M119" s="9">
        <f>'VALORES VARIABLES'!G58</f>
        <v>1</v>
      </c>
      <c r="N119" s="9">
        <f>'VALORES VARIABLES'!H58</f>
        <v>5</v>
      </c>
      <c r="O119" s="9">
        <f>'VALORES VARIABLES'!I58</f>
        <v>3</v>
      </c>
      <c r="P119" s="9">
        <f>'VALORES VARIABLES'!J58</f>
        <v>1</v>
      </c>
      <c r="Q119" s="9" t="s">
        <v>973</v>
      </c>
      <c r="R119" s="9" t="s">
        <v>973</v>
      </c>
      <c r="S119" s="9">
        <f t="shared" si="35"/>
        <v>12</v>
      </c>
      <c r="T119" s="9">
        <f>SUM(J119:P119)</f>
        <v>12</v>
      </c>
    </row>
    <row r="120" spans="1:20" ht="30" customHeight="1" x14ac:dyDescent="0.25">
      <c r="B120" s="18">
        <v>43</v>
      </c>
      <c r="C120" s="113" t="s">
        <v>143</v>
      </c>
      <c r="D120" s="113" t="s">
        <v>144</v>
      </c>
      <c r="E120" s="113" t="s">
        <v>145</v>
      </c>
      <c r="F120" s="18"/>
      <c r="G120" s="18" t="s">
        <v>146</v>
      </c>
      <c r="H120" s="18" t="s">
        <v>12</v>
      </c>
      <c r="I120" s="18">
        <f>'VALORES VARIABLES'!C56</f>
        <v>0</v>
      </c>
      <c r="J120" s="18">
        <f>'VALORES VARIABLES'!D56</f>
        <v>0</v>
      </c>
      <c r="K120" s="18">
        <f>'VALORES VARIABLES'!E56</f>
        <v>0</v>
      </c>
      <c r="L120" s="18">
        <f>'VALORES VARIABLES'!F56</f>
        <v>0</v>
      </c>
      <c r="M120" s="18">
        <f>'VALORES VARIABLES'!G56</f>
        <v>0</v>
      </c>
      <c r="N120" s="18">
        <f>'VALORES VARIABLES'!H56</f>
        <v>0</v>
      </c>
      <c r="O120" s="18">
        <f>'VALORES VARIABLES'!I56</f>
        <v>0</v>
      </c>
      <c r="P120" s="18">
        <f>'VALORES VARIABLES'!J56</f>
        <v>0</v>
      </c>
      <c r="Q120" s="18" t="s">
        <v>973</v>
      </c>
      <c r="R120" s="18" t="s">
        <v>973</v>
      </c>
      <c r="S120" s="18">
        <f t="shared" si="35"/>
        <v>0</v>
      </c>
      <c r="T120" s="18">
        <f>SUM(J120:P120)</f>
        <v>0</v>
      </c>
    </row>
    <row r="121" spans="1:20" ht="30" customHeight="1" x14ac:dyDescent="0.25">
      <c r="B121" s="9">
        <v>44</v>
      </c>
      <c r="C121" s="112" t="s">
        <v>147</v>
      </c>
      <c r="D121" s="112" t="s">
        <v>148</v>
      </c>
      <c r="E121" s="112" t="s">
        <v>149</v>
      </c>
      <c r="F121" s="9"/>
      <c r="G121" s="9" t="s">
        <v>150</v>
      </c>
      <c r="H121" s="9" t="s">
        <v>12</v>
      </c>
      <c r="I121" s="9">
        <f>'VALORES VARIABLES'!C76</f>
        <v>1</v>
      </c>
      <c r="J121" s="9">
        <f>'VALORES VARIABLES'!D76</f>
        <v>0</v>
      </c>
      <c r="K121" s="9">
        <f>'VALORES VARIABLES'!E76</f>
        <v>0</v>
      </c>
      <c r="L121" s="9">
        <f>'VALORES VARIABLES'!F76</f>
        <v>0</v>
      </c>
      <c r="M121" s="9">
        <f>'VALORES VARIABLES'!G76</f>
        <v>0</v>
      </c>
      <c r="N121" s="9">
        <f>'VALORES VARIABLES'!H76</f>
        <v>0</v>
      </c>
      <c r="O121" s="9">
        <f>'VALORES VARIABLES'!I76</f>
        <v>0</v>
      </c>
      <c r="P121" s="9">
        <f>'VALORES VARIABLES'!J76</f>
        <v>0</v>
      </c>
      <c r="Q121" s="9" t="s">
        <v>973</v>
      </c>
      <c r="R121" s="9" t="s">
        <v>973</v>
      </c>
      <c r="S121" s="9">
        <f t="shared" si="35"/>
        <v>1</v>
      </c>
      <c r="T121" s="9">
        <f>SUM(J121:P121)</f>
        <v>0</v>
      </c>
    </row>
    <row r="122" spans="1:20" ht="30" customHeight="1" x14ac:dyDescent="0.25">
      <c r="B122" s="18">
        <v>45</v>
      </c>
      <c r="C122" s="113" t="s">
        <v>151</v>
      </c>
      <c r="D122" s="113" t="s">
        <v>152</v>
      </c>
      <c r="E122" s="113" t="s">
        <v>153</v>
      </c>
      <c r="F122" s="18"/>
      <c r="G122" s="18" t="s">
        <v>154</v>
      </c>
      <c r="H122" s="18" t="s">
        <v>12</v>
      </c>
      <c r="I122" s="18">
        <f>'VALORES VARIABLES'!C89</f>
        <v>0</v>
      </c>
      <c r="J122" s="18">
        <f>'VALORES VARIABLES'!D89</f>
        <v>0</v>
      </c>
      <c r="K122" s="18">
        <f>'VALORES VARIABLES'!E89</f>
        <v>0</v>
      </c>
      <c r="L122" s="18">
        <f>'VALORES VARIABLES'!F89</f>
        <v>0</v>
      </c>
      <c r="M122" s="18">
        <f>'VALORES VARIABLES'!G89</f>
        <v>0</v>
      </c>
      <c r="N122" s="18">
        <f>'VALORES VARIABLES'!H89</f>
        <v>0</v>
      </c>
      <c r="O122" s="18">
        <f>'VALORES VARIABLES'!I89</f>
        <v>0</v>
      </c>
      <c r="P122" s="18">
        <f>'VALORES VARIABLES'!J89</f>
        <v>0</v>
      </c>
      <c r="Q122" s="18" t="s">
        <v>973</v>
      </c>
      <c r="R122" s="18" t="s">
        <v>973</v>
      </c>
      <c r="S122" s="18">
        <f t="shared" si="35"/>
        <v>0</v>
      </c>
      <c r="T122" s="18">
        <f>SUM(J122:P122)</f>
        <v>0</v>
      </c>
    </row>
    <row r="123" spans="1:20" ht="30" customHeight="1" x14ac:dyDescent="0.25">
      <c r="A123" s="100"/>
      <c r="B123" s="280">
        <v>46</v>
      </c>
      <c r="C123" s="280" t="s">
        <v>155</v>
      </c>
      <c r="D123" s="9" t="s">
        <v>156</v>
      </c>
      <c r="E123" s="280" t="s">
        <v>157</v>
      </c>
      <c r="F123" s="304"/>
      <c r="G123" s="280" t="s">
        <v>11</v>
      </c>
      <c r="H123" s="280" t="s">
        <v>12</v>
      </c>
      <c r="I123" s="114">
        <v>0</v>
      </c>
      <c r="J123" s="114">
        <v>0</v>
      </c>
      <c r="K123" s="114">
        <v>0</v>
      </c>
      <c r="L123" s="114">
        <v>0</v>
      </c>
      <c r="M123" s="114">
        <v>0</v>
      </c>
      <c r="N123" s="114">
        <v>0</v>
      </c>
      <c r="O123" s="114">
        <v>0</v>
      </c>
      <c r="P123" s="114">
        <v>0</v>
      </c>
      <c r="Q123" s="280" t="s">
        <v>973</v>
      </c>
      <c r="R123" s="280" t="s">
        <v>973</v>
      </c>
      <c r="S123" s="115">
        <f t="shared" si="35"/>
        <v>0</v>
      </c>
      <c r="T123" s="291" t="e">
        <f>+S123/S124</f>
        <v>#DIV/0!</v>
      </c>
    </row>
    <row r="124" spans="1:20" ht="30" customHeight="1" x14ac:dyDescent="0.25">
      <c r="A124" s="101"/>
      <c r="B124" s="280"/>
      <c r="C124" s="280"/>
      <c r="D124" s="9" t="s">
        <v>158</v>
      </c>
      <c r="E124" s="280"/>
      <c r="F124" s="305"/>
      <c r="G124" s="280"/>
      <c r="H124" s="280"/>
      <c r="I124" s="345">
        <f>'VALORES VARIABLES'!L72</f>
        <v>0</v>
      </c>
      <c r="J124" s="346"/>
      <c r="K124" s="346"/>
      <c r="L124" s="346"/>
      <c r="M124" s="346"/>
      <c r="N124" s="346"/>
      <c r="O124" s="346"/>
      <c r="P124" s="346"/>
      <c r="Q124" s="280"/>
      <c r="R124" s="280"/>
      <c r="S124" s="115">
        <f>I124</f>
        <v>0</v>
      </c>
      <c r="T124" s="291"/>
    </row>
    <row r="125" spans="1:20" ht="30" customHeight="1" x14ac:dyDescent="0.25">
      <c r="B125" s="285" t="s">
        <v>159</v>
      </c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</row>
    <row r="126" spans="1:20" ht="30" customHeight="1" x14ac:dyDescent="0.25">
      <c r="B126" s="294">
        <v>47</v>
      </c>
      <c r="C126" s="298" t="s">
        <v>160</v>
      </c>
      <c r="D126" s="103" t="s">
        <v>161</v>
      </c>
      <c r="E126" s="298" t="s">
        <v>162</v>
      </c>
      <c r="F126" s="277"/>
      <c r="G126" s="277" t="s">
        <v>11</v>
      </c>
      <c r="H126" s="277" t="s">
        <v>12</v>
      </c>
      <c r="I126" s="33">
        <f>'VALORES VARIABLES'!C19</f>
        <v>135</v>
      </c>
      <c r="J126" s="33">
        <f>'VALORES VARIABLES'!D19</f>
        <v>64</v>
      </c>
      <c r="K126" s="33">
        <f>'VALORES VARIABLES'!E19</f>
        <v>95</v>
      </c>
      <c r="L126" s="33">
        <f>'VALORES VARIABLES'!F19</f>
        <v>139</v>
      </c>
      <c r="M126" s="33">
        <f>'VALORES VARIABLES'!G19</f>
        <v>33</v>
      </c>
      <c r="N126" s="33">
        <f>'VALORES VARIABLES'!H19</f>
        <v>139</v>
      </c>
      <c r="O126" s="33">
        <f>'VALORES VARIABLES'!I19</f>
        <v>35</v>
      </c>
      <c r="P126" s="33">
        <f>'VALORES VARIABLES'!J19</f>
        <v>46</v>
      </c>
      <c r="Q126" s="287">
        <v>0.15679999999999999</v>
      </c>
      <c r="R126" s="287">
        <v>0.20100000000000001</v>
      </c>
      <c r="S126" s="29">
        <f>SUM(I126:P126)</f>
        <v>686</v>
      </c>
      <c r="T126" s="288">
        <f>+S126/S127</f>
        <v>4.1276316660348866E-3</v>
      </c>
    </row>
    <row r="127" spans="1:20" ht="48.75" customHeight="1" x14ac:dyDescent="0.25">
      <c r="B127" s="294"/>
      <c r="C127" s="298"/>
      <c r="D127" s="18" t="s">
        <v>163</v>
      </c>
      <c r="E127" s="298"/>
      <c r="F127" s="277"/>
      <c r="G127" s="277"/>
      <c r="H127" s="277"/>
      <c r="I127" s="306">
        <v>166197</v>
      </c>
      <c r="J127" s="307"/>
      <c r="K127" s="307"/>
      <c r="L127" s="307"/>
      <c r="M127" s="307"/>
      <c r="N127" s="307"/>
      <c r="O127" s="307"/>
      <c r="P127" s="307"/>
      <c r="Q127" s="287"/>
      <c r="R127" s="287"/>
      <c r="S127" s="29">
        <f>I127</f>
        <v>166197</v>
      </c>
      <c r="T127" s="288"/>
    </row>
    <row r="128" spans="1:20" ht="30" customHeight="1" x14ac:dyDescent="0.25">
      <c r="B128" s="280">
        <v>48</v>
      </c>
      <c r="C128" s="296" t="s">
        <v>164</v>
      </c>
      <c r="D128" s="102" t="s">
        <v>165</v>
      </c>
      <c r="E128" s="296" t="s">
        <v>166</v>
      </c>
      <c r="F128" s="280"/>
      <c r="G128" s="280" t="s">
        <v>11</v>
      </c>
      <c r="H128" s="280" t="s">
        <v>17</v>
      </c>
      <c r="I128" s="9">
        <f>'VALORES VARIABLES'!C67</f>
        <v>41</v>
      </c>
      <c r="J128" s="9">
        <f>'VALORES VARIABLES'!D67</f>
        <v>0</v>
      </c>
      <c r="K128" s="9">
        <f>'VALORES VARIABLES'!E67</f>
        <v>0</v>
      </c>
      <c r="L128" s="9">
        <f>'VALORES VARIABLES'!F67</f>
        <v>0</v>
      </c>
      <c r="M128" s="9">
        <f>'VALORES VARIABLES'!G67</f>
        <v>0</v>
      </c>
      <c r="N128" s="9">
        <f>'VALORES VARIABLES'!H67</f>
        <v>0</v>
      </c>
      <c r="O128" s="9">
        <f>'VALORES VARIABLES'!I67</f>
        <v>0</v>
      </c>
      <c r="P128" s="9">
        <f>'VALORES VARIABLES'!J67</f>
        <v>0</v>
      </c>
      <c r="Q128" s="293">
        <v>1</v>
      </c>
      <c r="R128" s="293">
        <v>0.96930000000000005</v>
      </c>
      <c r="S128" s="24">
        <f>+SUM(I128:P128)</f>
        <v>41</v>
      </c>
      <c r="T128" s="301">
        <f>S128/S129</f>
        <v>1.0512820512820513</v>
      </c>
    </row>
    <row r="129" spans="2:20" ht="30" customHeight="1" x14ac:dyDescent="0.25">
      <c r="B129" s="280"/>
      <c r="C129" s="296"/>
      <c r="D129" s="102" t="s">
        <v>167</v>
      </c>
      <c r="E129" s="296"/>
      <c r="F129" s="280"/>
      <c r="G129" s="280"/>
      <c r="H129" s="280"/>
      <c r="I129" s="347">
        <v>39</v>
      </c>
      <c r="J129" s="348"/>
      <c r="K129" s="348"/>
      <c r="L129" s="348"/>
      <c r="M129" s="348"/>
      <c r="N129" s="348"/>
      <c r="O129" s="348"/>
      <c r="P129" s="348"/>
      <c r="Q129" s="293"/>
      <c r="R129" s="293"/>
      <c r="S129" s="24">
        <f>I129</f>
        <v>39</v>
      </c>
      <c r="T129" s="301"/>
    </row>
    <row r="130" spans="2:20" ht="39.75" customHeight="1" x14ac:dyDescent="0.25">
      <c r="B130" s="294">
        <v>49</v>
      </c>
      <c r="C130" s="298" t="s">
        <v>168</v>
      </c>
      <c r="D130" s="103" t="s">
        <v>169</v>
      </c>
      <c r="E130" s="298" t="s">
        <v>170</v>
      </c>
      <c r="F130" s="277"/>
      <c r="G130" s="277" t="s">
        <v>171</v>
      </c>
      <c r="H130" s="277" t="s">
        <v>17</v>
      </c>
      <c r="I130" s="302">
        <f>'VALORES VARIABLES'!L87</f>
        <v>16572</v>
      </c>
      <c r="J130" s="303"/>
      <c r="K130" s="303"/>
      <c r="L130" s="303"/>
      <c r="M130" s="303"/>
      <c r="N130" s="303"/>
      <c r="O130" s="303"/>
      <c r="P130" s="303"/>
      <c r="Q130" s="278">
        <v>4</v>
      </c>
      <c r="R130" s="278">
        <v>5</v>
      </c>
      <c r="S130" s="29">
        <f>I130</f>
        <v>16572</v>
      </c>
      <c r="T130" s="299">
        <f>S130/S131</f>
        <v>6.4432348367029553</v>
      </c>
    </row>
    <row r="131" spans="2:20" ht="30" customHeight="1" x14ac:dyDescent="0.25">
      <c r="B131" s="294"/>
      <c r="C131" s="298"/>
      <c r="D131" s="103" t="s">
        <v>18</v>
      </c>
      <c r="E131" s="298"/>
      <c r="F131" s="277"/>
      <c r="G131" s="277"/>
      <c r="H131" s="277"/>
      <c r="I131" s="28">
        <f>'VALORES VARIABLES'!C5</f>
        <v>497</v>
      </c>
      <c r="J131" s="28">
        <f>'VALORES VARIABLES'!D5</f>
        <v>264</v>
      </c>
      <c r="K131" s="28">
        <f>'VALORES VARIABLES'!E5</f>
        <v>295</v>
      </c>
      <c r="L131" s="28">
        <f>'VALORES VARIABLES'!F5</f>
        <v>549</v>
      </c>
      <c r="M131" s="28">
        <f>'VALORES VARIABLES'!G5</f>
        <v>154</v>
      </c>
      <c r="N131" s="28">
        <f>'VALORES VARIABLES'!H5</f>
        <v>501</v>
      </c>
      <c r="O131" s="28">
        <f>'VALORES VARIABLES'!I5</f>
        <v>117</v>
      </c>
      <c r="P131" s="28">
        <f>'VALORES VARIABLES'!J5</f>
        <v>195</v>
      </c>
      <c r="Q131" s="278"/>
      <c r="R131" s="278"/>
      <c r="S131" s="29">
        <f>SUM(I131:P131)</f>
        <v>2572</v>
      </c>
      <c r="T131" s="299"/>
    </row>
    <row r="132" spans="2:20" ht="30" customHeight="1" x14ac:dyDescent="0.25">
      <c r="B132" s="280">
        <v>50</v>
      </c>
      <c r="C132" s="296" t="s">
        <v>172</v>
      </c>
      <c r="D132" s="102" t="s">
        <v>18</v>
      </c>
      <c r="E132" s="296" t="s">
        <v>173</v>
      </c>
      <c r="F132" s="280"/>
      <c r="G132" s="280" t="s">
        <v>47</v>
      </c>
      <c r="H132" s="280" t="s">
        <v>17</v>
      </c>
      <c r="I132" s="9">
        <f>'VALORES VARIABLES'!C5</f>
        <v>497</v>
      </c>
      <c r="J132" s="9">
        <f>'VALORES VARIABLES'!D5</f>
        <v>264</v>
      </c>
      <c r="K132" s="9">
        <f>'VALORES VARIABLES'!E5</f>
        <v>295</v>
      </c>
      <c r="L132" s="9">
        <f>'VALORES VARIABLES'!F5</f>
        <v>549</v>
      </c>
      <c r="M132" s="9">
        <f>'VALORES VARIABLES'!G5</f>
        <v>154</v>
      </c>
      <c r="N132" s="9">
        <f>'VALORES VARIABLES'!H5</f>
        <v>501</v>
      </c>
      <c r="O132" s="9">
        <f>'VALORES VARIABLES'!I5</f>
        <v>117</v>
      </c>
      <c r="P132" s="9">
        <f>'VALORES VARIABLES'!J5</f>
        <v>195</v>
      </c>
      <c r="Q132" s="300">
        <v>7</v>
      </c>
      <c r="R132" s="300">
        <v>7</v>
      </c>
      <c r="S132" s="104">
        <f>SUM(I132:P132)</f>
        <v>2572</v>
      </c>
      <c r="T132" s="284">
        <f>+S132/S133</f>
        <v>10.497959183673469</v>
      </c>
    </row>
    <row r="133" spans="2:20" ht="30" customHeight="1" x14ac:dyDescent="0.25">
      <c r="B133" s="280"/>
      <c r="C133" s="296"/>
      <c r="D133" s="102" t="s">
        <v>174</v>
      </c>
      <c r="E133" s="296"/>
      <c r="F133" s="280"/>
      <c r="G133" s="280"/>
      <c r="H133" s="280"/>
      <c r="I133" s="308">
        <f>'VALORES VARIABLES'!L88</f>
        <v>245</v>
      </c>
      <c r="J133" s="309"/>
      <c r="K133" s="309"/>
      <c r="L133" s="309"/>
      <c r="M133" s="309"/>
      <c r="N133" s="309"/>
      <c r="O133" s="309"/>
      <c r="P133" s="309"/>
      <c r="Q133" s="300"/>
      <c r="R133" s="300"/>
      <c r="S133" s="24">
        <f>I133</f>
        <v>245</v>
      </c>
      <c r="T133" s="284"/>
    </row>
    <row r="134" spans="2:20" ht="30" customHeight="1" x14ac:dyDescent="0.25">
      <c r="B134" s="294">
        <v>51</v>
      </c>
      <c r="C134" s="298" t="s">
        <v>175</v>
      </c>
      <c r="D134" s="103" t="s">
        <v>18</v>
      </c>
      <c r="E134" s="298" t="s">
        <v>176</v>
      </c>
      <c r="F134" s="277"/>
      <c r="G134" s="277" t="s">
        <v>47</v>
      </c>
      <c r="H134" s="277" t="s">
        <v>12</v>
      </c>
      <c r="I134" s="53">
        <f>'VALORES VARIABLES'!C5</f>
        <v>497</v>
      </c>
      <c r="J134" s="53">
        <f>'VALORES VARIABLES'!D5</f>
        <v>264</v>
      </c>
      <c r="K134" s="53">
        <f>'VALORES VARIABLES'!E5</f>
        <v>295</v>
      </c>
      <c r="L134" s="53">
        <f>'VALORES VARIABLES'!F5</f>
        <v>549</v>
      </c>
      <c r="M134" s="53">
        <f>'VALORES VARIABLES'!G5</f>
        <v>154</v>
      </c>
      <c r="N134" s="53">
        <f>'VALORES VARIABLES'!H5</f>
        <v>501</v>
      </c>
      <c r="O134" s="53">
        <f>'VALORES VARIABLES'!I5</f>
        <v>117</v>
      </c>
      <c r="P134" s="53">
        <f>'VALORES VARIABLES'!J5</f>
        <v>195</v>
      </c>
      <c r="Q134" s="278">
        <v>20</v>
      </c>
      <c r="R134" s="278">
        <v>24</v>
      </c>
      <c r="S134" s="53">
        <f>SUM(I134:P134)</f>
        <v>2572</v>
      </c>
      <c r="T134" s="279">
        <f>S134/S135</f>
        <v>25.465346534653467</v>
      </c>
    </row>
    <row r="135" spans="2:20" ht="30" customHeight="1" x14ac:dyDescent="0.25">
      <c r="B135" s="294"/>
      <c r="C135" s="298"/>
      <c r="D135" s="103" t="s">
        <v>177</v>
      </c>
      <c r="E135" s="298"/>
      <c r="F135" s="277"/>
      <c r="G135" s="277"/>
      <c r="H135" s="277"/>
      <c r="I135" s="28">
        <f>SUM('VALORES VARIABLES'!C68,'VALORES VARIABLES'!C70)</f>
        <v>101</v>
      </c>
      <c r="J135" s="28">
        <f>SUM('VALORES VARIABLES'!D68,'VALORES VARIABLES'!D70)</f>
        <v>0</v>
      </c>
      <c r="K135" s="28">
        <f>SUM('VALORES VARIABLES'!E68,'VALORES VARIABLES'!E70)</f>
        <v>0</v>
      </c>
      <c r="L135" s="28">
        <f>SUM('VALORES VARIABLES'!F68,'VALORES VARIABLES'!F70)</f>
        <v>0</v>
      </c>
      <c r="M135" s="28">
        <f>SUM('VALORES VARIABLES'!G68,'VALORES VARIABLES'!G70)</f>
        <v>0</v>
      </c>
      <c r="N135" s="28">
        <f>SUM('VALORES VARIABLES'!H68,'VALORES VARIABLES'!H70)</f>
        <v>0</v>
      </c>
      <c r="O135" s="28">
        <f>SUM('VALORES VARIABLES'!I68,'VALORES VARIABLES'!I70)</f>
        <v>0</v>
      </c>
      <c r="P135" s="28">
        <f>SUM('VALORES VARIABLES'!J68,'VALORES VARIABLES'!J70)</f>
        <v>0</v>
      </c>
      <c r="Q135" s="278"/>
      <c r="R135" s="278"/>
      <c r="S135" s="29">
        <f>+SUM(I135:P135)</f>
        <v>101</v>
      </c>
      <c r="T135" s="279"/>
    </row>
    <row r="136" spans="2:20" ht="36" customHeight="1" x14ac:dyDescent="0.25">
      <c r="B136" s="280">
        <v>52</v>
      </c>
      <c r="C136" s="296" t="s">
        <v>178</v>
      </c>
      <c r="D136" s="102" t="s">
        <v>179</v>
      </c>
      <c r="E136" s="296" t="s">
        <v>180</v>
      </c>
      <c r="F136" s="280"/>
      <c r="G136" s="280" t="s">
        <v>11</v>
      </c>
      <c r="H136" s="280" t="s">
        <v>17</v>
      </c>
      <c r="I136" s="9">
        <f>'VALORES VARIABLES'!C69</f>
        <v>71</v>
      </c>
      <c r="J136" s="9">
        <f>'VALORES VARIABLES'!D69</f>
        <v>0</v>
      </c>
      <c r="K136" s="9">
        <f>'VALORES VARIABLES'!E69</f>
        <v>0</v>
      </c>
      <c r="L136" s="9">
        <f>'VALORES VARIABLES'!F69</f>
        <v>0</v>
      </c>
      <c r="M136" s="9">
        <f>'VALORES VARIABLES'!G69</f>
        <v>0</v>
      </c>
      <c r="N136" s="9">
        <f>'VALORES VARIABLES'!H69</f>
        <v>0</v>
      </c>
      <c r="O136" s="9">
        <f>'VALORES VARIABLES'!I69</f>
        <v>0</v>
      </c>
      <c r="P136" s="9">
        <f>'VALORES VARIABLES'!J69</f>
        <v>0</v>
      </c>
      <c r="Q136" s="293">
        <v>0.65449999999999997</v>
      </c>
      <c r="R136" s="293">
        <v>0.80769999999999997</v>
      </c>
      <c r="S136" s="24">
        <f>+SUM(I136:P136)</f>
        <v>71</v>
      </c>
      <c r="T136" s="297">
        <f>+S136/S137</f>
        <v>0.98611111111111116</v>
      </c>
    </row>
    <row r="137" spans="2:20" ht="36.75" customHeight="1" x14ac:dyDescent="0.25">
      <c r="B137" s="280"/>
      <c r="C137" s="296"/>
      <c r="D137" s="102" t="s">
        <v>177</v>
      </c>
      <c r="E137" s="296"/>
      <c r="F137" s="280"/>
      <c r="G137" s="280"/>
      <c r="H137" s="280"/>
      <c r="I137" s="9">
        <f>'VALORES VARIABLES'!C68</f>
        <v>72</v>
      </c>
      <c r="J137" s="9">
        <f>'VALORES VARIABLES'!D68</f>
        <v>0</v>
      </c>
      <c r="K137" s="9">
        <f>'VALORES VARIABLES'!E68</f>
        <v>0</v>
      </c>
      <c r="L137" s="9">
        <f>'VALORES VARIABLES'!F68</f>
        <v>0</v>
      </c>
      <c r="M137" s="9">
        <f>'VALORES VARIABLES'!G68</f>
        <v>0</v>
      </c>
      <c r="N137" s="9">
        <f>'VALORES VARIABLES'!H68</f>
        <v>0</v>
      </c>
      <c r="O137" s="9">
        <f>'VALORES VARIABLES'!I68</f>
        <v>0</v>
      </c>
      <c r="P137" s="9">
        <f>'VALORES VARIABLES'!J68</f>
        <v>0</v>
      </c>
      <c r="Q137" s="293"/>
      <c r="R137" s="293"/>
      <c r="S137" s="24">
        <f>+SUM(I137:P137)</f>
        <v>72</v>
      </c>
      <c r="T137" s="297"/>
    </row>
    <row r="138" spans="2:20" ht="30" customHeight="1" x14ac:dyDescent="0.25">
      <c r="B138" s="294">
        <v>53</v>
      </c>
      <c r="C138" s="298" t="s">
        <v>181</v>
      </c>
      <c r="D138" s="103" t="s">
        <v>182</v>
      </c>
      <c r="E138" s="298" t="s">
        <v>183</v>
      </c>
      <c r="F138" s="277"/>
      <c r="G138" s="277" t="s">
        <v>184</v>
      </c>
      <c r="H138" s="277" t="s">
        <v>12</v>
      </c>
      <c r="I138" s="275">
        <v>50533068.5</v>
      </c>
      <c r="J138" s="276"/>
      <c r="K138" s="276"/>
      <c r="L138" s="276"/>
      <c r="M138" s="276"/>
      <c r="N138" s="276"/>
      <c r="O138" s="276"/>
      <c r="P138" s="276"/>
      <c r="Q138" s="281" t="s">
        <v>973</v>
      </c>
      <c r="R138" s="281" t="s">
        <v>973</v>
      </c>
      <c r="S138" s="116">
        <f>I138</f>
        <v>50533068.5</v>
      </c>
      <c r="T138" s="282">
        <f>S138/S139</f>
        <v>19647.382776049766</v>
      </c>
    </row>
    <row r="139" spans="2:20" ht="30" customHeight="1" x14ac:dyDescent="0.25">
      <c r="B139" s="294"/>
      <c r="C139" s="298"/>
      <c r="D139" s="103" t="s">
        <v>18</v>
      </c>
      <c r="E139" s="298"/>
      <c r="F139" s="277"/>
      <c r="G139" s="277"/>
      <c r="H139" s="277"/>
      <c r="I139" s="52">
        <f>'VALORES VARIABLES'!C5</f>
        <v>497</v>
      </c>
      <c r="J139" s="52">
        <f>'VALORES VARIABLES'!D5</f>
        <v>264</v>
      </c>
      <c r="K139" s="52">
        <f>'VALORES VARIABLES'!E5</f>
        <v>295</v>
      </c>
      <c r="L139" s="52">
        <f>'VALORES VARIABLES'!F5</f>
        <v>549</v>
      </c>
      <c r="M139" s="52">
        <f>'VALORES VARIABLES'!G5</f>
        <v>154</v>
      </c>
      <c r="N139" s="52">
        <f>'VALORES VARIABLES'!H5</f>
        <v>501</v>
      </c>
      <c r="O139" s="52">
        <f>'VALORES VARIABLES'!I5</f>
        <v>117</v>
      </c>
      <c r="P139" s="52">
        <f>'VALORES VARIABLES'!J5</f>
        <v>195</v>
      </c>
      <c r="Q139" s="281"/>
      <c r="R139" s="281"/>
      <c r="S139" s="117">
        <f>SUM(I139:P139)</f>
        <v>2572</v>
      </c>
      <c r="T139" s="282"/>
    </row>
    <row r="140" spans="2:20" ht="30" customHeight="1" x14ac:dyDescent="0.25">
      <c r="B140"/>
      <c r="D140" s="7"/>
      <c r="Q140" s="8"/>
    </row>
    <row r="141" spans="2:20" ht="30" customHeight="1" x14ac:dyDescent="0.25">
      <c r="B141"/>
      <c r="C141" t="s">
        <v>193</v>
      </c>
    </row>
  </sheetData>
  <mergeCells count="449">
    <mergeCell ref="B1:D2"/>
    <mergeCell ref="S55:S56"/>
    <mergeCell ref="I124:P124"/>
    <mergeCell ref="I129:P129"/>
    <mergeCell ref="Q18:Q20"/>
    <mergeCell ref="Q27:Q29"/>
    <mergeCell ref="H18:H20"/>
    <mergeCell ref="F21:F23"/>
    <mergeCell ref="F37:F39"/>
    <mergeCell ref="E37:E39"/>
    <mergeCell ref="G37:G39"/>
    <mergeCell ref="H37:H39"/>
    <mergeCell ref="Q37:Q39"/>
    <mergeCell ref="Q46:Q48"/>
    <mergeCell ref="Q67:Q69"/>
    <mergeCell ref="R67:R69"/>
    <mergeCell ref="S109:S110"/>
    <mergeCell ref="S112:S113"/>
    <mergeCell ref="S115:S116"/>
    <mergeCell ref="S50:S51"/>
    <mergeCell ref="S74:S75"/>
    <mergeCell ref="S77:S78"/>
    <mergeCell ref="Q79:Q81"/>
    <mergeCell ref="Q105:Q106"/>
    <mergeCell ref="R105:R106"/>
    <mergeCell ref="S80:S81"/>
    <mergeCell ref="Q70:Q72"/>
    <mergeCell ref="R70:R72"/>
    <mergeCell ref="Q73:Q75"/>
    <mergeCell ref="R73:R75"/>
    <mergeCell ref="T43:T45"/>
    <mergeCell ref="S47:S48"/>
    <mergeCell ref="S19:S20"/>
    <mergeCell ref="R18:R20"/>
    <mergeCell ref="Q33:Q35"/>
    <mergeCell ref="B36:T36"/>
    <mergeCell ref="B37:B39"/>
    <mergeCell ref="C37:C39"/>
    <mergeCell ref="Q30:Q32"/>
    <mergeCell ref="R30:R32"/>
    <mergeCell ref="T30:T32"/>
    <mergeCell ref="B24:B26"/>
    <mergeCell ref="C24:C26"/>
    <mergeCell ref="E24:E26"/>
    <mergeCell ref="G24:G26"/>
    <mergeCell ref="H24:H26"/>
    <mergeCell ref="Q24:Q26"/>
    <mergeCell ref="R24:R26"/>
    <mergeCell ref="T27:T29"/>
    <mergeCell ref="S28:S29"/>
    <mergeCell ref="R27:R29"/>
    <mergeCell ref="U6:U8"/>
    <mergeCell ref="U9:U10"/>
    <mergeCell ref="U12:U14"/>
    <mergeCell ref="R46:R48"/>
    <mergeCell ref="T46:T48"/>
    <mergeCell ref="T37:T39"/>
    <mergeCell ref="T18:T20"/>
    <mergeCell ref="R40:R42"/>
    <mergeCell ref="T40:T42"/>
    <mergeCell ref="S25:S26"/>
    <mergeCell ref="S31:S32"/>
    <mergeCell ref="S37:S38"/>
    <mergeCell ref="S41:S42"/>
    <mergeCell ref="R43:R45"/>
    <mergeCell ref="S44:S45"/>
    <mergeCell ref="S34:S35"/>
    <mergeCell ref="T21:T23"/>
    <mergeCell ref="T24:T26"/>
    <mergeCell ref="R33:R35"/>
    <mergeCell ref="T33:T35"/>
    <mergeCell ref="S22:S23"/>
    <mergeCell ref="C46:C48"/>
    <mergeCell ref="B46:B48"/>
    <mergeCell ref="E46:E48"/>
    <mergeCell ref="G46:G48"/>
    <mergeCell ref="H46:H48"/>
    <mergeCell ref="B52:B54"/>
    <mergeCell ref="C52:C54"/>
    <mergeCell ref="E52:E54"/>
    <mergeCell ref="G52:G54"/>
    <mergeCell ref="H52:H54"/>
    <mergeCell ref="B49:B51"/>
    <mergeCell ref="C49:C51"/>
    <mergeCell ref="E49:E51"/>
    <mergeCell ref="G49:G51"/>
    <mergeCell ref="H49:H51"/>
    <mergeCell ref="F49:F51"/>
    <mergeCell ref="F46:F48"/>
    <mergeCell ref="F52:F54"/>
    <mergeCell ref="T70:T72"/>
    <mergeCell ref="Q49:Q51"/>
    <mergeCell ref="R49:R51"/>
    <mergeCell ref="T49:T51"/>
    <mergeCell ref="Q52:Q54"/>
    <mergeCell ref="R52:R54"/>
    <mergeCell ref="T52:T54"/>
    <mergeCell ref="Q55:Q57"/>
    <mergeCell ref="R55:R57"/>
    <mergeCell ref="T55:T57"/>
    <mergeCell ref="R58:R60"/>
    <mergeCell ref="T58:T60"/>
    <mergeCell ref="S67:S68"/>
    <mergeCell ref="S58:S60"/>
    <mergeCell ref="S71:S72"/>
    <mergeCell ref="S61:S62"/>
    <mergeCell ref="S65:S66"/>
    <mergeCell ref="T67:T69"/>
    <mergeCell ref="B3:T3"/>
    <mergeCell ref="B5:T5"/>
    <mergeCell ref="B6:B8"/>
    <mergeCell ref="C6:C8"/>
    <mergeCell ref="E6:E8"/>
    <mergeCell ref="G6:G8"/>
    <mergeCell ref="H6:H8"/>
    <mergeCell ref="Q6:Q8"/>
    <mergeCell ref="R6:R8"/>
    <mergeCell ref="T6:T8"/>
    <mergeCell ref="F6:F8"/>
    <mergeCell ref="S7:S8"/>
    <mergeCell ref="B9:B11"/>
    <mergeCell ref="C9:C11"/>
    <mergeCell ref="E9:E11"/>
    <mergeCell ref="G9:G11"/>
    <mergeCell ref="H9:H11"/>
    <mergeCell ref="B12:B14"/>
    <mergeCell ref="C12:C14"/>
    <mergeCell ref="E12:E14"/>
    <mergeCell ref="G12:G14"/>
    <mergeCell ref="F12:F14"/>
    <mergeCell ref="F9:F11"/>
    <mergeCell ref="H15:H17"/>
    <mergeCell ref="Q15:Q17"/>
    <mergeCell ref="R15:R17"/>
    <mergeCell ref="H12:H14"/>
    <mergeCell ref="Q12:Q14"/>
    <mergeCell ref="R12:R14"/>
    <mergeCell ref="T12:T14"/>
    <mergeCell ref="T15:T17"/>
    <mergeCell ref="T9:T11"/>
    <mergeCell ref="S10:S11"/>
    <mergeCell ref="R9:R11"/>
    <mergeCell ref="S13:S14"/>
    <mergeCell ref="Q9:Q11"/>
    <mergeCell ref="S16:S17"/>
    <mergeCell ref="C15:C17"/>
    <mergeCell ref="B15:B17"/>
    <mergeCell ref="B18:B20"/>
    <mergeCell ref="E18:E20"/>
    <mergeCell ref="G18:G20"/>
    <mergeCell ref="E15:E17"/>
    <mergeCell ref="G15:G17"/>
    <mergeCell ref="C18:C20"/>
    <mergeCell ref="F15:F17"/>
    <mergeCell ref="F18:F20"/>
    <mergeCell ref="B30:B32"/>
    <mergeCell ref="C30:C32"/>
    <mergeCell ref="E30:E32"/>
    <mergeCell ref="G30:G32"/>
    <mergeCell ref="H30:H32"/>
    <mergeCell ref="F30:F32"/>
    <mergeCell ref="F33:F35"/>
    <mergeCell ref="E21:E23"/>
    <mergeCell ref="G21:G23"/>
    <mergeCell ref="H21:H23"/>
    <mergeCell ref="B21:B23"/>
    <mergeCell ref="C21:C23"/>
    <mergeCell ref="Q21:Q23"/>
    <mergeCell ref="R21:R23"/>
    <mergeCell ref="F24:F26"/>
    <mergeCell ref="B27:B29"/>
    <mergeCell ref="C27:C29"/>
    <mergeCell ref="E27:E29"/>
    <mergeCell ref="G27:G29"/>
    <mergeCell ref="H27:H29"/>
    <mergeCell ref="F27:F29"/>
    <mergeCell ref="R37:R39"/>
    <mergeCell ref="B40:B42"/>
    <mergeCell ref="Q40:Q42"/>
    <mergeCell ref="B33:B35"/>
    <mergeCell ref="C33:C35"/>
    <mergeCell ref="E33:E35"/>
    <mergeCell ref="G33:G35"/>
    <mergeCell ref="H33:H35"/>
    <mergeCell ref="C43:C45"/>
    <mergeCell ref="E43:E45"/>
    <mergeCell ref="G43:G45"/>
    <mergeCell ref="H43:H45"/>
    <mergeCell ref="B43:B45"/>
    <mergeCell ref="F43:F45"/>
    <mergeCell ref="F40:F42"/>
    <mergeCell ref="C40:C42"/>
    <mergeCell ref="E40:E42"/>
    <mergeCell ref="G40:G42"/>
    <mergeCell ref="H40:H42"/>
    <mergeCell ref="Q43:Q45"/>
    <mergeCell ref="B58:B60"/>
    <mergeCell ref="C58:C60"/>
    <mergeCell ref="E58:E60"/>
    <mergeCell ref="G58:G60"/>
    <mergeCell ref="H58:H60"/>
    <mergeCell ref="Q58:Q60"/>
    <mergeCell ref="B55:B57"/>
    <mergeCell ref="C55:C57"/>
    <mergeCell ref="E55:E57"/>
    <mergeCell ref="G55:G57"/>
    <mergeCell ref="H55:H57"/>
    <mergeCell ref="F55:F57"/>
    <mergeCell ref="F58:F60"/>
    <mergeCell ref="B61:B63"/>
    <mergeCell ref="C61:C63"/>
    <mergeCell ref="E61:E63"/>
    <mergeCell ref="G61:G63"/>
    <mergeCell ref="H61:H63"/>
    <mergeCell ref="Q61:Q63"/>
    <mergeCell ref="R61:R63"/>
    <mergeCell ref="T61:T63"/>
    <mergeCell ref="F61:F63"/>
    <mergeCell ref="B64:B66"/>
    <mergeCell ref="C64:C66"/>
    <mergeCell ref="E64:E66"/>
    <mergeCell ref="G64:G66"/>
    <mergeCell ref="H64:H66"/>
    <mergeCell ref="Q64:Q66"/>
    <mergeCell ref="R64:R66"/>
    <mergeCell ref="T64:T66"/>
    <mergeCell ref="F64:F66"/>
    <mergeCell ref="B67:B69"/>
    <mergeCell ref="C67:C69"/>
    <mergeCell ref="E67:E69"/>
    <mergeCell ref="G67:G69"/>
    <mergeCell ref="H67:H69"/>
    <mergeCell ref="B73:B75"/>
    <mergeCell ref="C73:C75"/>
    <mergeCell ref="E73:E75"/>
    <mergeCell ref="G73:G75"/>
    <mergeCell ref="H73:H75"/>
    <mergeCell ref="B70:B72"/>
    <mergeCell ref="C70:C72"/>
    <mergeCell ref="E70:E72"/>
    <mergeCell ref="G70:G72"/>
    <mergeCell ref="H70:H72"/>
    <mergeCell ref="F67:F69"/>
    <mergeCell ref="F70:F72"/>
    <mergeCell ref="T73:T75"/>
    <mergeCell ref="B76:B78"/>
    <mergeCell ref="C76:C78"/>
    <mergeCell ref="E76:E78"/>
    <mergeCell ref="G76:G78"/>
    <mergeCell ref="H76:H78"/>
    <mergeCell ref="Q76:Q78"/>
    <mergeCell ref="R76:R78"/>
    <mergeCell ref="T76:T78"/>
    <mergeCell ref="F73:F75"/>
    <mergeCell ref="F76:F78"/>
    <mergeCell ref="R79:R81"/>
    <mergeCell ref="T79:T81"/>
    <mergeCell ref="T83:T85"/>
    <mergeCell ref="B79:B81"/>
    <mergeCell ref="S84:S85"/>
    <mergeCell ref="E79:E81"/>
    <mergeCell ref="C79:C81"/>
    <mergeCell ref="H79:H81"/>
    <mergeCell ref="G79:G81"/>
    <mergeCell ref="F79:F81"/>
    <mergeCell ref="F83:F85"/>
    <mergeCell ref="C86:C88"/>
    <mergeCell ref="E86:E88"/>
    <mergeCell ref="G86:G88"/>
    <mergeCell ref="H86:H88"/>
    <mergeCell ref="B86:B88"/>
    <mergeCell ref="F86:F88"/>
    <mergeCell ref="B82:T82"/>
    <mergeCell ref="B83:B85"/>
    <mergeCell ref="C83:C85"/>
    <mergeCell ref="E83:E85"/>
    <mergeCell ref="G83:G85"/>
    <mergeCell ref="H83:H85"/>
    <mergeCell ref="Q83:Q85"/>
    <mergeCell ref="R83:R85"/>
    <mergeCell ref="Q86:Q88"/>
    <mergeCell ref="T89:T91"/>
    <mergeCell ref="B92:B94"/>
    <mergeCell ref="C92:C94"/>
    <mergeCell ref="E92:E94"/>
    <mergeCell ref="G92:G94"/>
    <mergeCell ref="H92:H94"/>
    <mergeCell ref="Q92:Q94"/>
    <mergeCell ref="R92:R94"/>
    <mergeCell ref="T92:T94"/>
    <mergeCell ref="F92:F94"/>
    <mergeCell ref="C89:C91"/>
    <mergeCell ref="E89:E91"/>
    <mergeCell ref="G89:G91"/>
    <mergeCell ref="H89:H91"/>
    <mergeCell ref="B89:B91"/>
    <mergeCell ref="F89:F91"/>
    <mergeCell ref="S90:S91"/>
    <mergeCell ref="R89:R91"/>
    <mergeCell ref="S93:S94"/>
    <mergeCell ref="Q89:Q91"/>
    <mergeCell ref="S96:S97"/>
    <mergeCell ref="T95:T97"/>
    <mergeCell ref="B98:B100"/>
    <mergeCell ref="C98:C100"/>
    <mergeCell ref="E98:E100"/>
    <mergeCell ref="G98:G100"/>
    <mergeCell ref="H98:H100"/>
    <mergeCell ref="Q98:Q100"/>
    <mergeCell ref="R98:R100"/>
    <mergeCell ref="S99:S100"/>
    <mergeCell ref="Q95:Q97"/>
    <mergeCell ref="B123:B124"/>
    <mergeCell ref="C123:C124"/>
    <mergeCell ref="T105:T106"/>
    <mergeCell ref="F105:F106"/>
    <mergeCell ref="B101:B103"/>
    <mergeCell ref="C101:C103"/>
    <mergeCell ref="E101:E103"/>
    <mergeCell ref="G101:G103"/>
    <mergeCell ref="H101:H103"/>
    <mergeCell ref="Q101:Q103"/>
    <mergeCell ref="R101:R103"/>
    <mergeCell ref="T101:T103"/>
    <mergeCell ref="F101:F103"/>
    <mergeCell ref="S102:S103"/>
    <mergeCell ref="B105:B106"/>
    <mergeCell ref="C105:C106"/>
    <mergeCell ref="E105:E106"/>
    <mergeCell ref="G105:G106"/>
    <mergeCell ref="H105:H106"/>
    <mergeCell ref="I106:P106"/>
    <mergeCell ref="E123:E124"/>
    <mergeCell ref="G123:G124"/>
    <mergeCell ref="H123:H124"/>
    <mergeCell ref="T111:T113"/>
    <mergeCell ref="E114:E116"/>
    <mergeCell ref="G114:G116"/>
    <mergeCell ref="H114:H116"/>
    <mergeCell ref="Q114:Q116"/>
    <mergeCell ref="B111:B113"/>
    <mergeCell ref="C111:C113"/>
    <mergeCell ref="E111:E113"/>
    <mergeCell ref="G111:G113"/>
    <mergeCell ref="H111:H113"/>
    <mergeCell ref="R114:R116"/>
    <mergeCell ref="T114:T116"/>
    <mergeCell ref="F111:F113"/>
    <mergeCell ref="F114:F116"/>
    <mergeCell ref="Q111:Q113"/>
    <mergeCell ref="R111:R113"/>
    <mergeCell ref="B128:B129"/>
    <mergeCell ref="C128:C129"/>
    <mergeCell ref="E128:E129"/>
    <mergeCell ref="G128:G129"/>
    <mergeCell ref="H128:H129"/>
    <mergeCell ref="Q128:Q129"/>
    <mergeCell ref="R128:R129"/>
    <mergeCell ref="B125:T125"/>
    <mergeCell ref="B126:B127"/>
    <mergeCell ref="C126:C127"/>
    <mergeCell ref="E126:E127"/>
    <mergeCell ref="G126:G127"/>
    <mergeCell ref="H126:H127"/>
    <mergeCell ref="Q126:Q127"/>
    <mergeCell ref="R126:R127"/>
    <mergeCell ref="T126:T127"/>
    <mergeCell ref="B114:B116"/>
    <mergeCell ref="C114:C116"/>
    <mergeCell ref="C134:C135"/>
    <mergeCell ref="E134:E135"/>
    <mergeCell ref="G134:G135"/>
    <mergeCell ref="T128:T129"/>
    <mergeCell ref="Q123:Q124"/>
    <mergeCell ref="R123:R124"/>
    <mergeCell ref="T123:T124"/>
    <mergeCell ref="F132:F133"/>
    <mergeCell ref="I130:P130"/>
    <mergeCell ref="F123:F124"/>
    <mergeCell ref="I127:P127"/>
    <mergeCell ref="I133:P133"/>
    <mergeCell ref="B138:B139"/>
    <mergeCell ref="C138:C139"/>
    <mergeCell ref="E138:E139"/>
    <mergeCell ref="G138:G139"/>
    <mergeCell ref="H138:H139"/>
    <mergeCell ref="F138:F139"/>
    <mergeCell ref="Q138:Q139"/>
    <mergeCell ref="R130:R131"/>
    <mergeCell ref="T130:T131"/>
    <mergeCell ref="B132:B133"/>
    <mergeCell ref="C132:C133"/>
    <mergeCell ref="E132:E133"/>
    <mergeCell ref="G132:G133"/>
    <mergeCell ref="H132:H133"/>
    <mergeCell ref="Q132:Q133"/>
    <mergeCell ref="B130:B131"/>
    <mergeCell ref="C130:C131"/>
    <mergeCell ref="E130:E131"/>
    <mergeCell ref="G130:G131"/>
    <mergeCell ref="H130:H131"/>
    <mergeCell ref="R132:R133"/>
    <mergeCell ref="T132:T133"/>
    <mergeCell ref="Q130:Q131"/>
    <mergeCell ref="B134:B135"/>
    <mergeCell ref="B136:B137"/>
    <mergeCell ref="C136:C137"/>
    <mergeCell ref="E136:E137"/>
    <mergeCell ref="G136:G137"/>
    <mergeCell ref="H136:H137"/>
    <mergeCell ref="Q136:Q137"/>
    <mergeCell ref="R136:R137"/>
    <mergeCell ref="T136:T137"/>
    <mergeCell ref="F136:F137"/>
    <mergeCell ref="U46:U48"/>
    <mergeCell ref="S53:S54"/>
    <mergeCell ref="B107:T107"/>
    <mergeCell ref="B108:B110"/>
    <mergeCell ref="C108:C110"/>
    <mergeCell ref="E108:E110"/>
    <mergeCell ref="G108:G110"/>
    <mergeCell ref="H108:H110"/>
    <mergeCell ref="Q108:Q110"/>
    <mergeCell ref="R108:R110"/>
    <mergeCell ref="T108:T110"/>
    <mergeCell ref="F108:F110"/>
    <mergeCell ref="R86:R88"/>
    <mergeCell ref="S87:S88"/>
    <mergeCell ref="T86:T88"/>
    <mergeCell ref="T98:T100"/>
    <mergeCell ref="B95:B97"/>
    <mergeCell ref="C95:C97"/>
    <mergeCell ref="E95:E97"/>
    <mergeCell ref="G95:G97"/>
    <mergeCell ref="H95:H97"/>
    <mergeCell ref="F95:F97"/>
    <mergeCell ref="F98:F100"/>
    <mergeCell ref="R95:R97"/>
    <mergeCell ref="I138:P138"/>
    <mergeCell ref="H134:H135"/>
    <mergeCell ref="Q134:Q135"/>
    <mergeCell ref="R134:R135"/>
    <mergeCell ref="T134:T135"/>
    <mergeCell ref="F126:F127"/>
    <mergeCell ref="F130:F131"/>
    <mergeCell ref="F128:F129"/>
    <mergeCell ref="F134:F135"/>
    <mergeCell ref="R138:R139"/>
    <mergeCell ref="T138:T139"/>
  </mergeCells>
  <pageMargins left="0.70866141732283472" right="0.70866141732283472" top="0.74803149606299213" bottom="0.74803149606299213" header="0.31496062992125984" footer="0.31496062992125984"/>
  <pageSetup paperSize="5" scale="46" fitToHeight="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03"/>
  <sheetViews>
    <sheetView tabSelected="1" zoomScale="55" zoomScaleNormal="55" workbookViewId="0">
      <selection activeCell="E15" sqref="E15:E16"/>
    </sheetView>
  </sheetViews>
  <sheetFormatPr baseColWidth="10" defaultColWidth="14.42578125" defaultRowHeight="15" x14ac:dyDescent="0.25"/>
  <cols>
    <col min="1" max="1" width="21.85546875" customWidth="1"/>
    <col min="2" max="2" width="24.5703125" customWidth="1"/>
    <col min="3" max="3" width="30.7109375" customWidth="1"/>
    <col min="4" max="4" width="22.28515625" style="45" customWidth="1"/>
    <col min="5" max="5" width="41.5703125" customWidth="1"/>
    <col min="6" max="6" width="37" customWidth="1"/>
    <col min="7" max="7" width="27.42578125" customWidth="1"/>
    <col min="8" max="8" width="11.42578125" customWidth="1"/>
    <col min="9" max="9" width="47.5703125" customWidth="1"/>
    <col min="10" max="10" width="16.85546875" customWidth="1"/>
    <col min="11" max="11" width="20.7109375" customWidth="1"/>
    <col min="12" max="12" width="18.42578125" customWidth="1"/>
    <col min="13" max="13" width="17.85546875" customWidth="1"/>
    <col min="14" max="18" width="20.140625" customWidth="1"/>
  </cols>
  <sheetData>
    <row r="1" spans="1:18" x14ac:dyDescent="0.25">
      <c r="A1" s="342" t="str">
        <f>'VALORES VARIABLES'!B1</f>
        <v>ALCANZADO A ENERO - JULIO</v>
      </c>
      <c r="B1" s="342"/>
      <c r="C1" s="342"/>
    </row>
    <row r="2" spans="1:18" x14ac:dyDescent="0.25">
      <c r="A2" s="342"/>
      <c r="B2" s="342"/>
      <c r="C2" s="342"/>
    </row>
    <row r="4" spans="1:18" ht="14.25" customHeight="1" x14ac:dyDescent="0.25">
      <c r="A4" s="368" t="s">
        <v>1002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56"/>
      <c r="Q4" s="56"/>
      <c r="R4" s="56"/>
    </row>
    <row r="5" spans="1:18" ht="15" customHeight="1" x14ac:dyDescent="0.2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56"/>
      <c r="Q5" s="56"/>
      <c r="R5" s="56"/>
    </row>
    <row r="6" spans="1:18" ht="15" customHeight="1" x14ac:dyDescent="0.25">
      <c r="A6" s="368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56"/>
      <c r="Q6" s="56"/>
      <c r="R6" s="56"/>
    </row>
    <row r="7" spans="1:18" ht="15" customHeight="1" x14ac:dyDescent="0.25">
      <c r="A7" s="368"/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56"/>
      <c r="Q7" s="56"/>
      <c r="R7" s="56"/>
    </row>
    <row r="8" spans="1:18" s="58" customFormat="1" ht="15" customHeight="1" x14ac:dyDescent="0.25">
      <c r="A8" s="57"/>
      <c r="B8" s="369" t="s">
        <v>448</v>
      </c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57"/>
      <c r="P8" s="57"/>
      <c r="Q8" s="57"/>
      <c r="R8" s="57"/>
    </row>
    <row r="9" spans="1:18" s="58" customFormat="1" ht="15" customHeight="1" x14ac:dyDescent="0.25">
      <c r="A9" s="57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57"/>
      <c r="P9" s="57"/>
      <c r="Q9" s="57"/>
      <c r="R9" s="57"/>
    </row>
    <row r="10" spans="1:18" s="58" customFormat="1" ht="15.75" customHeight="1" x14ac:dyDescent="0.25">
      <c r="A10" s="59">
        <v>6</v>
      </c>
      <c r="B10" s="59">
        <v>27</v>
      </c>
      <c r="C10" s="59"/>
      <c r="D10" s="59"/>
      <c r="E10" s="59">
        <v>89</v>
      </c>
      <c r="F10" s="59">
        <v>102</v>
      </c>
      <c r="G10" s="57"/>
      <c r="H10" s="57"/>
      <c r="I10" s="57"/>
      <c r="J10" s="57"/>
      <c r="K10" s="60"/>
      <c r="L10" s="60"/>
      <c r="M10" s="60"/>
      <c r="N10" s="60"/>
      <c r="O10" s="57"/>
      <c r="P10" s="57"/>
      <c r="Q10" s="57"/>
      <c r="R10" s="57"/>
    </row>
    <row r="11" spans="1:18" ht="15" customHeight="1" x14ac:dyDescent="0.25">
      <c r="A11" s="371" t="s">
        <v>449</v>
      </c>
      <c r="B11" s="371" t="s">
        <v>0</v>
      </c>
      <c r="C11" s="359" t="s">
        <v>450</v>
      </c>
      <c r="D11" s="359" t="s">
        <v>451</v>
      </c>
      <c r="E11" s="359" t="s">
        <v>452</v>
      </c>
      <c r="F11" s="359" t="s">
        <v>453</v>
      </c>
      <c r="G11" s="359" t="s">
        <v>454</v>
      </c>
      <c r="H11" s="359" t="s">
        <v>451</v>
      </c>
      <c r="I11" s="359" t="s">
        <v>455</v>
      </c>
      <c r="J11" s="61"/>
      <c r="K11" s="354" t="s">
        <v>456</v>
      </c>
      <c r="L11" s="354" t="s">
        <v>457</v>
      </c>
      <c r="M11" s="354" t="s">
        <v>458</v>
      </c>
      <c r="N11" s="354" t="s">
        <v>1003</v>
      </c>
      <c r="O11" s="354" t="s">
        <v>1004</v>
      </c>
      <c r="P11" s="354" t="s">
        <v>1005</v>
      </c>
      <c r="Q11" s="354" t="s">
        <v>1006</v>
      </c>
      <c r="R11" s="354" t="s">
        <v>1000</v>
      </c>
    </row>
    <row r="12" spans="1:18" ht="40.5" customHeight="1" x14ac:dyDescent="0.25">
      <c r="A12" s="371"/>
      <c r="B12" s="371"/>
      <c r="C12" s="359"/>
      <c r="D12" s="359"/>
      <c r="E12" s="359"/>
      <c r="F12" s="359"/>
      <c r="G12" s="359"/>
      <c r="H12" s="359"/>
      <c r="I12" s="359"/>
      <c r="J12" s="61"/>
      <c r="K12" s="354"/>
      <c r="L12" s="354"/>
      <c r="M12" s="354"/>
      <c r="N12" s="354"/>
      <c r="O12" s="354"/>
      <c r="P12" s="354"/>
      <c r="Q12" s="354"/>
      <c r="R12" s="354"/>
    </row>
    <row r="13" spans="1:18" ht="98.25" customHeight="1" x14ac:dyDescent="0.25">
      <c r="A13" s="363" t="s">
        <v>459</v>
      </c>
      <c r="B13" s="364">
        <v>1.1000000000000001</v>
      </c>
      <c r="C13" s="365" t="s">
        <v>250</v>
      </c>
      <c r="D13" s="62" t="s">
        <v>460</v>
      </c>
      <c r="E13" s="63" t="s">
        <v>461</v>
      </c>
      <c r="F13" s="63" t="s">
        <v>462</v>
      </c>
      <c r="G13" s="63" t="s">
        <v>463</v>
      </c>
      <c r="H13" s="64">
        <v>1</v>
      </c>
      <c r="I13" s="63" t="s">
        <v>464</v>
      </c>
      <c r="J13" s="65"/>
      <c r="K13" s="66" t="s">
        <v>465</v>
      </c>
      <c r="L13" s="66" t="s">
        <v>465</v>
      </c>
      <c r="M13" s="66" t="s">
        <v>465</v>
      </c>
      <c r="N13" s="66" t="s">
        <v>465</v>
      </c>
      <c r="O13" s="66" t="s">
        <v>465</v>
      </c>
      <c r="P13" s="66" t="s">
        <v>465</v>
      </c>
      <c r="Q13" s="66" t="s">
        <v>465</v>
      </c>
      <c r="R13" s="206" t="s">
        <v>465</v>
      </c>
    </row>
    <row r="14" spans="1:18" ht="30" x14ac:dyDescent="0.25">
      <c r="A14" s="363"/>
      <c r="B14" s="364"/>
      <c r="C14" s="365"/>
      <c r="D14" s="67" t="s">
        <v>466</v>
      </c>
      <c r="E14" s="68" t="s">
        <v>467</v>
      </c>
      <c r="F14" s="68" t="s">
        <v>468</v>
      </c>
      <c r="G14" s="68" t="s">
        <v>468</v>
      </c>
      <c r="H14" s="69">
        <v>2</v>
      </c>
      <c r="I14" s="68" t="s">
        <v>469</v>
      </c>
      <c r="J14" s="68" t="s">
        <v>470</v>
      </c>
      <c r="K14" s="70" t="s">
        <v>471</v>
      </c>
      <c r="L14" s="70">
        <v>0</v>
      </c>
      <c r="M14" s="70">
        <v>0</v>
      </c>
      <c r="N14" s="70">
        <v>1</v>
      </c>
      <c r="O14" s="70">
        <v>2</v>
      </c>
      <c r="P14" s="70">
        <v>2</v>
      </c>
      <c r="Q14" s="70">
        <v>2</v>
      </c>
      <c r="R14" s="207">
        <v>0</v>
      </c>
    </row>
    <row r="15" spans="1:18" ht="70.5" customHeight="1" x14ac:dyDescent="0.25">
      <c r="A15" s="363"/>
      <c r="B15" s="364"/>
      <c r="C15" s="365"/>
      <c r="D15" s="366" t="s">
        <v>472</v>
      </c>
      <c r="E15" s="365" t="s">
        <v>252</v>
      </c>
      <c r="F15" s="68" t="s">
        <v>473</v>
      </c>
      <c r="G15" s="68" t="s">
        <v>254</v>
      </c>
      <c r="H15" s="69">
        <v>3</v>
      </c>
      <c r="I15" s="68" t="s">
        <v>255</v>
      </c>
      <c r="J15" s="68" t="s">
        <v>474</v>
      </c>
      <c r="K15" s="71" t="s">
        <v>471</v>
      </c>
      <c r="L15" s="180">
        <v>0.125</v>
      </c>
      <c r="M15" s="180">
        <v>0.125</v>
      </c>
      <c r="N15" s="180">
        <v>0.125</v>
      </c>
      <c r="O15" s="180">
        <v>0.375</v>
      </c>
      <c r="P15" s="180">
        <v>0.625</v>
      </c>
      <c r="Q15" s="180">
        <v>0.875</v>
      </c>
      <c r="R15" s="217">
        <v>0.38500000000000001</v>
      </c>
    </row>
    <row r="16" spans="1:18" ht="79.5" customHeight="1" x14ac:dyDescent="0.25">
      <c r="A16" s="363"/>
      <c r="B16" s="364"/>
      <c r="C16" s="365"/>
      <c r="D16" s="366"/>
      <c r="E16" s="365"/>
      <c r="F16" s="68" t="s">
        <v>475</v>
      </c>
      <c r="G16" s="68" t="s">
        <v>476</v>
      </c>
      <c r="H16" s="69">
        <v>4</v>
      </c>
      <c r="I16" s="68" t="s">
        <v>477</v>
      </c>
      <c r="J16" s="68" t="s">
        <v>474</v>
      </c>
      <c r="K16" s="71" t="s">
        <v>471</v>
      </c>
      <c r="L16" s="180">
        <v>0.2427</v>
      </c>
      <c r="M16" s="180">
        <v>0.2356</v>
      </c>
      <c r="N16" s="180">
        <v>0.23649999999999999</v>
      </c>
      <c r="O16" s="180">
        <v>0.33850000000000002</v>
      </c>
      <c r="P16" s="180">
        <v>0.55810000000000004</v>
      </c>
      <c r="Q16" s="180">
        <v>0.76690000000000003</v>
      </c>
      <c r="R16" s="218">
        <f>+SUM('VALORES VARIABLES'!E5,'VALORES VARIABLES'!I5,'VALORES VARIABLES'!G5)/'VALORES VARIABLES'!L5</f>
        <v>0.22006220839813376</v>
      </c>
    </row>
    <row r="17" spans="1:18" ht="78.75" customHeight="1" x14ac:dyDescent="0.25">
      <c r="A17" s="363"/>
      <c r="B17" s="364"/>
      <c r="C17" s="365"/>
      <c r="D17" s="67" t="s">
        <v>260</v>
      </c>
      <c r="E17" s="72" t="s">
        <v>478</v>
      </c>
      <c r="F17" s="63" t="s">
        <v>479</v>
      </c>
      <c r="G17" s="63" t="s">
        <v>262</v>
      </c>
      <c r="H17" s="64">
        <v>5</v>
      </c>
      <c r="I17" s="63" t="s">
        <v>480</v>
      </c>
      <c r="J17" s="65"/>
      <c r="K17" s="71" t="s">
        <v>471</v>
      </c>
      <c r="L17" s="73">
        <v>0</v>
      </c>
      <c r="M17" s="73">
        <v>0</v>
      </c>
      <c r="N17" s="70">
        <v>0</v>
      </c>
      <c r="O17" s="70">
        <v>0</v>
      </c>
      <c r="P17" s="70">
        <v>0</v>
      </c>
      <c r="Q17" s="70">
        <v>1</v>
      </c>
      <c r="R17" s="207">
        <v>0</v>
      </c>
    </row>
    <row r="18" spans="1:18" ht="62.25" customHeight="1" x14ac:dyDescent="0.25">
      <c r="A18" s="363"/>
      <c r="B18" s="364"/>
      <c r="C18" s="365"/>
      <c r="D18" s="62" t="s">
        <v>481</v>
      </c>
      <c r="E18" s="68" t="s">
        <v>482</v>
      </c>
      <c r="F18" s="68" t="s">
        <v>483</v>
      </c>
      <c r="G18" s="68" t="s">
        <v>484</v>
      </c>
      <c r="H18" s="69">
        <v>6</v>
      </c>
      <c r="I18" s="68" t="s">
        <v>485</v>
      </c>
      <c r="J18" s="68" t="s">
        <v>474</v>
      </c>
      <c r="K18" s="71" t="s">
        <v>471</v>
      </c>
      <c r="L18" s="73">
        <v>0</v>
      </c>
      <c r="M18" s="73">
        <v>0</v>
      </c>
      <c r="N18" s="70">
        <v>0</v>
      </c>
      <c r="O18" s="70">
        <v>0</v>
      </c>
      <c r="P18" s="70">
        <v>0</v>
      </c>
      <c r="Q18" s="70">
        <v>1</v>
      </c>
      <c r="R18" s="207">
        <v>0</v>
      </c>
    </row>
    <row r="19" spans="1:18" ht="98.25" customHeight="1" x14ac:dyDescent="0.25">
      <c r="A19" s="363"/>
      <c r="B19" s="364"/>
      <c r="C19" s="365"/>
      <c r="D19" s="67" t="s">
        <v>486</v>
      </c>
      <c r="E19" s="63" t="s">
        <v>487</v>
      </c>
      <c r="F19" s="74" t="s">
        <v>488</v>
      </c>
      <c r="G19" s="63" t="s">
        <v>489</v>
      </c>
      <c r="H19" s="64">
        <v>7</v>
      </c>
      <c r="I19" s="63" t="s">
        <v>490</v>
      </c>
      <c r="J19" s="65"/>
      <c r="K19" s="71" t="s">
        <v>471</v>
      </c>
      <c r="L19" s="73">
        <v>0</v>
      </c>
      <c r="M19" s="73">
        <v>0</v>
      </c>
      <c r="N19" s="70">
        <v>0</v>
      </c>
      <c r="O19" s="70">
        <v>0</v>
      </c>
      <c r="P19" s="70">
        <v>0</v>
      </c>
      <c r="Q19" s="70">
        <v>0</v>
      </c>
      <c r="R19" s="208">
        <v>0</v>
      </c>
    </row>
    <row r="20" spans="1:18" ht="52.5" customHeight="1" x14ac:dyDescent="0.25">
      <c r="A20" s="363"/>
      <c r="B20" s="366">
        <v>1.2</v>
      </c>
      <c r="C20" s="367" t="s">
        <v>264</v>
      </c>
      <c r="D20" s="67" t="s">
        <v>491</v>
      </c>
      <c r="E20" s="68" t="s">
        <v>492</v>
      </c>
      <c r="F20" s="68" t="s">
        <v>493</v>
      </c>
      <c r="G20" s="68" t="s">
        <v>494</v>
      </c>
      <c r="H20" s="69">
        <v>8</v>
      </c>
      <c r="I20" s="68" t="s">
        <v>1022</v>
      </c>
      <c r="J20" s="68" t="s">
        <v>470</v>
      </c>
      <c r="K20" s="70" t="s">
        <v>471</v>
      </c>
      <c r="L20" s="73">
        <v>43</v>
      </c>
      <c r="M20" s="73">
        <v>43</v>
      </c>
      <c r="N20" s="70">
        <v>43</v>
      </c>
      <c r="O20" s="70">
        <v>44</v>
      </c>
      <c r="P20" s="70">
        <v>44</v>
      </c>
      <c r="Q20" s="70">
        <v>44</v>
      </c>
      <c r="R20" s="209">
        <v>43</v>
      </c>
    </row>
    <row r="21" spans="1:18" ht="64.5" customHeight="1" x14ac:dyDescent="0.25">
      <c r="A21" s="363"/>
      <c r="B21" s="366"/>
      <c r="C21" s="367"/>
      <c r="D21" s="67" t="s">
        <v>495</v>
      </c>
      <c r="E21" s="68" t="s">
        <v>496</v>
      </c>
      <c r="F21" s="68" t="s">
        <v>497</v>
      </c>
      <c r="G21" s="68" t="s">
        <v>498</v>
      </c>
      <c r="H21" s="69">
        <v>9</v>
      </c>
      <c r="I21" s="68" t="s">
        <v>499</v>
      </c>
      <c r="J21" s="68" t="s">
        <v>470</v>
      </c>
      <c r="K21" s="71" t="s">
        <v>471</v>
      </c>
      <c r="L21" s="73">
        <v>78</v>
      </c>
      <c r="M21" s="73">
        <v>73</v>
      </c>
      <c r="N21" s="70">
        <v>89</v>
      </c>
      <c r="O21" s="70">
        <v>90</v>
      </c>
      <c r="P21" s="70">
        <v>90</v>
      </c>
      <c r="Q21" s="70">
        <v>90</v>
      </c>
      <c r="R21" s="209">
        <v>82</v>
      </c>
    </row>
    <row r="22" spans="1:18" ht="63" customHeight="1" x14ac:dyDescent="0.25">
      <c r="A22" s="363"/>
      <c r="B22" s="366"/>
      <c r="C22" s="367"/>
      <c r="D22" s="67" t="s">
        <v>500</v>
      </c>
      <c r="E22" s="68" t="s">
        <v>501</v>
      </c>
      <c r="F22" s="68" t="s">
        <v>502</v>
      </c>
      <c r="G22" s="68" t="s">
        <v>503</v>
      </c>
      <c r="H22" s="69">
        <v>10</v>
      </c>
      <c r="I22" s="68" t="s">
        <v>504</v>
      </c>
      <c r="J22" s="68" t="s">
        <v>474</v>
      </c>
      <c r="K22" s="71" t="s">
        <v>471</v>
      </c>
      <c r="L22" s="73">
        <v>51</v>
      </c>
      <c r="M22" s="73">
        <v>51</v>
      </c>
      <c r="N22" s="70">
        <v>56</v>
      </c>
      <c r="O22" s="70">
        <v>60</v>
      </c>
      <c r="P22" s="70">
        <v>63</v>
      </c>
      <c r="Q22" s="70">
        <v>64</v>
      </c>
      <c r="R22" s="209">
        <f>SUM('VALORES VARIABLES'!L35,'VALORES VARIABLES'!L36,'VALORES VARIABLES'!L39)</f>
        <v>58</v>
      </c>
    </row>
    <row r="23" spans="1:18" ht="96" customHeight="1" x14ac:dyDescent="0.25">
      <c r="A23" s="363"/>
      <c r="B23" s="366"/>
      <c r="C23" s="367"/>
      <c r="D23" s="67" t="s">
        <v>505</v>
      </c>
      <c r="E23" s="68" t="s">
        <v>506</v>
      </c>
      <c r="F23" s="68" t="s">
        <v>507</v>
      </c>
      <c r="G23" s="68" t="s">
        <v>508</v>
      </c>
      <c r="H23" s="69">
        <v>11</v>
      </c>
      <c r="I23" s="68" t="s">
        <v>509</v>
      </c>
      <c r="J23" s="68" t="s">
        <v>474</v>
      </c>
      <c r="K23" s="71" t="s">
        <v>471</v>
      </c>
      <c r="L23" s="73">
        <v>31</v>
      </c>
      <c r="M23" s="73">
        <v>33</v>
      </c>
      <c r="N23" s="70">
        <v>33</v>
      </c>
      <c r="O23" s="70">
        <v>34</v>
      </c>
      <c r="P23" s="70">
        <v>35</v>
      </c>
      <c r="Q23" s="70">
        <v>36</v>
      </c>
      <c r="R23" s="209">
        <f>+'VALORES VARIABLES'!L41</f>
        <v>27</v>
      </c>
    </row>
    <row r="24" spans="1:18" ht="50.25" customHeight="1" x14ac:dyDescent="0.25">
      <c r="A24" s="363"/>
      <c r="B24" s="366"/>
      <c r="C24" s="367"/>
      <c r="D24" s="67" t="s">
        <v>510</v>
      </c>
      <c r="E24" s="68" t="s">
        <v>511</v>
      </c>
      <c r="F24" s="68" t="s">
        <v>512</v>
      </c>
      <c r="G24" s="68" t="s">
        <v>513</v>
      </c>
      <c r="H24" s="69">
        <v>12</v>
      </c>
      <c r="I24" s="68" t="s">
        <v>514</v>
      </c>
      <c r="J24" s="68" t="s">
        <v>474</v>
      </c>
      <c r="K24" s="70" t="s">
        <v>471</v>
      </c>
      <c r="L24" s="70">
        <v>89</v>
      </c>
      <c r="M24" s="70">
        <v>89</v>
      </c>
      <c r="N24" s="70">
        <v>89</v>
      </c>
      <c r="O24" s="70">
        <v>90</v>
      </c>
      <c r="P24" s="70">
        <v>90</v>
      </c>
      <c r="Q24" s="70">
        <v>90</v>
      </c>
      <c r="R24" s="207">
        <f>'VALORES VARIABLES'!L48</f>
        <v>13</v>
      </c>
    </row>
    <row r="25" spans="1:18" ht="91.5" customHeight="1" x14ac:dyDescent="0.25">
      <c r="A25" s="363"/>
      <c r="B25" s="366">
        <v>1.3</v>
      </c>
      <c r="C25" s="367" t="s">
        <v>515</v>
      </c>
      <c r="D25" s="67" t="s">
        <v>516</v>
      </c>
      <c r="E25" s="68" t="s">
        <v>517</v>
      </c>
      <c r="F25" s="68" t="s">
        <v>518</v>
      </c>
      <c r="G25" s="68" t="s">
        <v>519</v>
      </c>
      <c r="H25" s="69">
        <v>13</v>
      </c>
      <c r="I25" s="68" t="s">
        <v>520</v>
      </c>
      <c r="J25" s="68" t="s">
        <v>474</v>
      </c>
      <c r="K25" s="70" t="s">
        <v>471</v>
      </c>
      <c r="L25" s="70">
        <v>0</v>
      </c>
      <c r="M25" s="70">
        <v>4</v>
      </c>
      <c r="N25" s="70">
        <v>5</v>
      </c>
      <c r="O25" s="70">
        <v>6</v>
      </c>
      <c r="P25" s="70">
        <v>7</v>
      </c>
      <c r="Q25" s="70">
        <v>8</v>
      </c>
      <c r="R25" s="207">
        <v>5</v>
      </c>
    </row>
    <row r="26" spans="1:18" ht="68.25" customHeight="1" x14ac:dyDescent="0.25">
      <c r="A26" s="363"/>
      <c r="B26" s="366"/>
      <c r="C26" s="367"/>
      <c r="D26" s="67" t="s">
        <v>521</v>
      </c>
      <c r="E26" s="68" t="s">
        <v>522</v>
      </c>
      <c r="F26" s="68" t="s">
        <v>523</v>
      </c>
      <c r="G26" s="68" t="s">
        <v>524</v>
      </c>
      <c r="H26" s="69">
        <v>14</v>
      </c>
      <c r="I26" s="68" t="s">
        <v>525</v>
      </c>
      <c r="J26" s="68" t="s">
        <v>470</v>
      </c>
      <c r="K26" s="70" t="s">
        <v>526</v>
      </c>
      <c r="L26" s="70">
        <v>95</v>
      </c>
      <c r="M26" s="70">
        <v>95</v>
      </c>
      <c r="N26" s="70">
        <v>959</v>
      </c>
      <c r="O26" s="70">
        <v>95</v>
      </c>
      <c r="P26" s="70">
        <v>95</v>
      </c>
      <c r="Q26" s="70">
        <v>95</v>
      </c>
      <c r="R26" s="208">
        <f>+'VALORES VARIABLES'!L84+'VALORES VARIABLES'!L69</f>
        <v>100</v>
      </c>
    </row>
    <row r="27" spans="1:18" ht="64.5" customHeight="1" x14ac:dyDescent="0.25">
      <c r="A27" s="363"/>
      <c r="B27" s="366"/>
      <c r="C27" s="367"/>
      <c r="D27" s="67" t="s">
        <v>527</v>
      </c>
      <c r="E27" s="68" t="s">
        <v>528</v>
      </c>
      <c r="F27" s="68" t="s">
        <v>529</v>
      </c>
      <c r="G27" s="68" t="s">
        <v>530</v>
      </c>
      <c r="H27" s="69">
        <v>15</v>
      </c>
      <c r="I27" s="68" t="s">
        <v>531</v>
      </c>
      <c r="J27" s="68" t="s">
        <v>474</v>
      </c>
      <c r="K27" s="70" t="s">
        <v>471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208">
        <v>0</v>
      </c>
    </row>
    <row r="28" spans="1:18" ht="69.75" customHeight="1" x14ac:dyDescent="0.25">
      <c r="A28" s="363"/>
      <c r="B28" s="366">
        <v>1.4</v>
      </c>
      <c r="C28" s="367" t="s">
        <v>532</v>
      </c>
      <c r="D28" s="67" t="s">
        <v>533</v>
      </c>
      <c r="E28" s="68" t="s">
        <v>534</v>
      </c>
      <c r="F28" s="63" t="s">
        <v>535</v>
      </c>
      <c r="G28" s="63" t="s">
        <v>536</v>
      </c>
      <c r="H28" s="64">
        <v>16</v>
      </c>
      <c r="I28" s="63" t="s">
        <v>537</v>
      </c>
      <c r="J28" s="65"/>
      <c r="K28" s="66" t="s">
        <v>465</v>
      </c>
      <c r="L28" s="66" t="s">
        <v>465</v>
      </c>
      <c r="M28" s="66" t="s">
        <v>465</v>
      </c>
      <c r="N28" s="66" t="s">
        <v>465</v>
      </c>
      <c r="O28" s="66" t="s">
        <v>465</v>
      </c>
      <c r="P28" s="66" t="s">
        <v>465</v>
      </c>
      <c r="Q28" s="66" t="s">
        <v>465</v>
      </c>
      <c r="R28" s="206" t="s">
        <v>465</v>
      </c>
    </row>
    <row r="29" spans="1:18" ht="72.75" customHeight="1" x14ac:dyDescent="0.25">
      <c r="A29" s="363"/>
      <c r="B29" s="366"/>
      <c r="C29" s="367"/>
      <c r="D29" s="67" t="s">
        <v>538</v>
      </c>
      <c r="E29" s="68" t="s">
        <v>539</v>
      </c>
      <c r="F29" s="68" t="s">
        <v>540</v>
      </c>
      <c r="G29" s="68" t="s">
        <v>541</v>
      </c>
      <c r="H29" s="64">
        <v>17</v>
      </c>
      <c r="I29" s="68" t="s">
        <v>542</v>
      </c>
      <c r="J29" s="68" t="s">
        <v>470</v>
      </c>
      <c r="K29" s="70" t="s">
        <v>471</v>
      </c>
      <c r="L29" s="70">
        <v>137</v>
      </c>
      <c r="M29" s="70">
        <v>70</v>
      </c>
      <c r="N29" s="70">
        <v>72</v>
      </c>
      <c r="O29" s="70">
        <v>74</v>
      </c>
      <c r="P29" s="70">
        <v>76</v>
      </c>
      <c r="Q29" s="70">
        <v>78</v>
      </c>
      <c r="R29" s="208">
        <f>SUM('VALORES VARIABLES'!L15,'VALORES VARIABLES'!L52)</f>
        <v>107</v>
      </c>
    </row>
    <row r="30" spans="1:18" ht="80.25" customHeight="1" x14ac:dyDescent="0.25">
      <c r="A30" s="363"/>
      <c r="B30" s="366"/>
      <c r="C30" s="367"/>
      <c r="D30" s="67" t="s">
        <v>543</v>
      </c>
      <c r="E30" s="68" t="s">
        <v>544</v>
      </c>
      <c r="F30" s="68" t="s">
        <v>545</v>
      </c>
      <c r="G30" s="68" t="s">
        <v>546</v>
      </c>
      <c r="H30" s="64">
        <v>18</v>
      </c>
      <c r="I30" s="68" t="s">
        <v>547</v>
      </c>
      <c r="J30" s="68" t="s">
        <v>470</v>
      </c>
      <c r="K30" s="71" t="s">
        <v>471</v>
      </c>
      <c r="L30" s="179">
        <v>9.3399999999999997E-2</v>
      </c>
      <c r="M30" s="179">
        <v>9.5799999999999996E-2</v>
      </c>
      <c r="N30" s="179">
        <v>9.8199999999999996E-2</v>
      </c>
      <c r="O30" s="179">
        <v>0.1003</v>
      </c>
      <c r="P30" s="179">
        <v>0.1024</v>
      </c>
      <c r="Q30" s="179">
        <v>0.1024</v>
      </c>
      <c r="R30" s="210">
        <f>+(SUM('VALORES VARIABLES'!L49,'VALORES VARIABLES'!L13))/SUM('VALORES VARIABLES'!L5,'VALORES VARIABLES'!L44)</f>
        <v>0.4190512048192771</v>
      </c>
    </row>
    <row r="31" spans="1:18" ht="85.5" customHeight="1" x14ac:dyDescent="0.25">
      <c r="A31" s="363"/>
      <c r="B31" s="366"/>
      <c r="C31" s="367"/>
      <c r="D31" s="67" t="s">
        <v>548</v>
      </c>
      <c r="E31" s="68" t="s">
        <v>549</v>
      </c>
      <c r="F31" s="68" t="s">
        <v>550</v>
      </c>
      <c r="G31" s="68" t="s">
        <v>541</v>
      </c>
      <c r="H31" s="69">
        <v>19</v>
      </c>
      <c r="I31" s="68" t="s">
        <v>551</v>
      </c>
      <c r="J31" s="68" t="s">
        <v>470</v>
      </c>
      <c r="K31" s="70" t="s">
        <v>552</v>
      </c>
      <c r="L31" s="70">
        <v>0</v>
      </c>
      <c r="M31" s="70">
        <v>0</v>
      </c>
      <c r="N31" s="70">
        <v>0</v>
      </c>
      <c r="O31" s="70">
        <v>1</v>
      </c>
      <c r="P31" s="70">
        <v>2</v>
      </c>
      <c r="Q31" s="70">
        <v>2</v>
      </c>
      <c r="R31" s="208">
        <v>18</v>
      </c>
    </row>
    <row r="32" spans="1:18" ht="55.5" customHeight="1" x14ac:dyDescent="0.25">
      <c r="A32" s="363"/>
      <c r="B32" s="366"/>
      <c r="C32" s="367"/>
      <c r="D32" s="75" t="s">
        <v>553</v>
      </c>
      <c r="E32" s="63" t="s">
        <v>554</v>
      </c>
      <c r="F32" s="63" t="s">
        <v>555</v>
      </c>
      <c r="G32" s="63" t="s">
        <v>556</v>
      </c>
      <c r="H32" s="64">
        <v>20</v>
      </c>
      <c r="I32" s="63" t="s">
        <v>557</v>
      </c>
      <c r="J32" s="68" t="s">
        <v>470</v>
      </c>
      <c r="K32" s="70" t="s">
        <v>471</v>
      </c>
      <c r="L32" s="70">
        <v>0</v>
      </c>
      <c r="M32" s="70">
        <v>0</v>
      </c>
      <c r="N32" s="70">
        <v>0</v>
      </c>
      <c r="O32" s="70">
        <v>1</v>
      </c>
      <c r="P32" s="70">
        <v>2</v>
      </c>
      <c r="Q32" s="70">
        <v>3</v>
      </c>
      <c r="R32" s="209">
        <v>2</v>
      </c>
    </row>
    <row r="33" spans="1:19" ht="84.75" customHeight="1" x14ac:dyDescent="0.25">
      <c r="A33" s="363"/>
      <c r="B33" s="366" t="s">
        <v>558</v>
      </c>
      <c r="C33" s="367" t="s">
        <v>559</v>
      </c>
      <c r="D33" s="67" t="s">
        <v>560</v>
      </c>
      <c r="E33" s="68" t="s">
        <v>561</v>
      </c>
      <c r="F33" s="68" t="s">
        <v>562</v>
      </c>
      <c r="G33" s="76" t="s">
        <v>563</v>
      </c>
      <c r="H33" s="69">
        <v>21</v>
      </c>
      <c r="I33" s="68" t="s">
        <v>564</v>
      </c>
      <c r="J33" s="68" t="s">
        <v>470</v>
      </c>
      <c r="K33" s="70" t="s">
        <v>471</v>
      </c>
      <c r="L33" s="70">
        <v>0</v>
      </c>
      <c r="M33" s="70">
        <v>0</v>
      </c>
      <c r="N33" s="70">
        <v>0</v>
      </c>
      <c r="O33" s="70">
        <v>1</v>
      </c>
      <c r="P33" s="70">
        <v>1</v>
      </c>
      <c r="Q33" s="70">
        <v>1</v>
      </c>
      <c r="R33" s="208">
        <v>1</v>
      </c>
    </row>
    <row r="34" spans="1:19" ht="87" customHeight="1" x14ac:dyDescent="0.25">
      <c r="A34" s="363"/>
      <c r="B34" s="366"/>
      <c r="C34" s="367"/>
      <c r="D34" s="67" t="s">
        <v>565</v>
      </c>
      <c r="E34" s="68" t="s">
        <v>566</v>
      </c>
      <c r="F34" s="68" t="s">
        <v>567</v>
      </c>
      <c r="G34" s="76" t="s">
        <v>568</v>
      </c>
      <c r="H34" s="69">
        <v>22</v>
      </c>
      <c r="I34" s="68" t="s">
        <v>569</v>
      </c>
      <c r="J34" s="68" t="s">
        <v>470</v>
      </c>
      <c r="K34" s="71" t="s">
        <v>471</v>
      </c>
      <c r="L34" s="71">
        <v>1</v>
      </c>
      <c r="M34" s="71">
        <v>1</v>
      </c>
      <c r="N34" s="71">
        <v>1</v>
      </c>
      <c r="O34" s="71">
        <v>1</v>
      </c>
      <c r="P34" s="71">
        <v>1</v>
      </c>
      <c r="Q34" s="71">
        <v>1</v>
      </c>
      <c r="R34" s="210">
        <v>1</v>
      </c>
    </row>
    <row r="35" spans="1:19" ht="18" customHeight="1" x14ac:dyDescent="0.25">
      <c r="A35" s="360" t="s">
        <v>449</v>
      </c>
      <c r="B35" s="360" t="s">
        <v>0</v>
      </c>
      <c r="C35" s="359" t="s">
        <v>450</v>
      </c>
      <c r="D35" s="359" t="s">
        <v>451</v>
      </c>
      <c r="E35" s="359" t="s">
        <v>452</v>
      </c>
      <c r="F35" s="359" t="s">
        <v>453</v>
      </c>
      <c r="G35" s="359" t="s">
        <v>454</v>
      </c>
      <c r="H35" s="359" t="s">
        <v>451</v>
      </c>
      <c r="I35" s="359" t="s">
        <v>455</v>
      </c>
      <c r="J35" s="61"/>
      <c r="K35" s="354" t="s">
        <v>456</v>
      </c>
      <c r="L35" s="354" t="s">
        <v>457</v>
      </c>
      <c r="M35" s="354" t="s">
        <v>458</v>
      </c>
      <c r="N35" s="354" t="s">
        <v>1003</v>
      </c>
      <c r="O35" s="354" t="s">
        <v>1004</v>
      </c>
      <c r="P35" s="354" t="s">
        <v>1005</v>
      </c>
      <c r="Q35" s="354" t="s">
        <v>1006</v>
      </c>
      <c r="R35" s="354" t="str">
        <f>R11</f>
        <v>2DO TRIMESTRE 2024</v>
      </c>
    </row>
    <row r="36" spans="1:19" ht="48.75" customHeight="1" x14ac:dyDescent="0.25">
      <c r="A36" s="360"/>
      <c r="B36" s="360"/>
      <c r="C36" s="359"/>
      <c r="D36" s="359"/>
      <c r="E36" s="359"/>
      <c r="F36" s="359"/>
      <c r="G36" s="359"/>
      <c r="H36" s="359"/>
      <c r="I36" s="359"/>
      <c r="J36" s="61"/>
      <c r="K36" s="354"/>
      <c r="L36" s="354"/>
      <c r="M36" s="354"/>
      <c r="N36" s="354"/>
      <c r="O36" s="354"/>
      <c r="P36" s="354"/>
      <c r="Q36" s="354"/>
      <c r="R36" s="354"/>
    </row>
    <row r="37" spans="1:19" ht="90" x14ac:dyDescent="0.25">
      <c r="A37" s="357" t="s">
        <v>570</v>
      </c>
      <c r="B37" s="69">
        <v>2.1</v>
      </c>
      <c r="C37" s="77" t="s">
        <v>571</v>
      </c>
      <c r="D37" s="78" t="s">
        <v>572</v>
      </c>
      <c r="E37" s="79" t="s">
        <v>573</v>
      </c>
      <c r="F37" s="79" t="s">
        <v>574</v>
      </c>
      <c r="G37" s="79" t="s">
        <v>575</v>
      </c>
      <c r="H37" s="80">
        <v>23</v>
      </c>
      <c r="I37" s="81" t="s">
        <v>576</v>
      </c>
      <c r="J37" s="82"/>
      <c r="K37" s="71" t="s">
        <v>526</v>
      </c>
      <c r="L37" s="178">
        <v>0</v>
      </c>
      <c r="M37" s="178">
        <v>0</v>
      </c>
      <c r="N37" s="83">
        <v>0</v>
      </c>
      <c r="O37" s="84">
        <v>0</v>
      </c>
      <c r="P37" s="84">
        <v>0</v>
      </c>
      <c r="Q37" s="84">
        <v>0</v>
      </c>
      <c r="R37" s="211">
        <v>0</v>
      </c>
    </row>
    <row r="38" spans="1:19" ht="73.5" customHeight="1" x14ac:dyDescent="0.25">
      <c r="A38" s="357"/>
      <c r="B38" s="356">
        <v>2.2000000000000002</v>
      </c>
      <c r="C38" s="357" t="s">
        <v>303</v>
      </c>
      <c r="D38" s="80" t="s">
        <v>577</v>
      </c>
      <c r="E38" s="81" t="s">
        <v>578</v>
      </c>
      <c r="F38" s="81" t="s">
        <v>579</v>
      </c>
      <c r="G38" s="81" t="s">
        <v>580</v>
      </c>
      <c r="H38" s="80">
        <v>24</v>
      </c>
      <c r="I38" s="81" t="s">
        <v>581</v>
      </c>
      <c r="J38" s="85" t="s">
        <v>470</v>
      </c>
      <c r="K38" s="71" t="s">
        <v>582</v>
      </c>
      <c r="L38" s="73">
        <v>1662</v>
      </c>
      <c r="M38" s="73">
        <v>1667</v>
      </c>
      <c r="N38" s="84">
        <v>1672</v>
      </c>
      <c r="O38" s="84">
        <v>1677</v>
      </c>
      <c r="P38" s="84">
        <v>1682</v>
      </c>
      <c r="Q38" s="84">
        <v>1687</v>
      </c>
      <c r="R38" s="212">
        <f>'VALORES VARIABLES'!L24</f>
        <v>1617</v>
      </c>
    </row>
    <row r="39" spans="1:19" ht="58.5" customHeight="1" x14ac:dyDescent="0.25">
      <c r="A39" s="357"/>
      <c r="B39" s="356"/>
      <c r="C39" s="357"/>
      <c r="D39" s="80" t="s">
        <v>583</v>
      </c>
      <c r="E39" s="81" t="s">
        <v>584</v>
      </c>
      <c r="F39" s="81" t="s">
        <v>585</v>
      </c>
      <c r="G39" s="81" t="s">
        <v>586</v>
      </c>
      <c r="H39" s="80">
        <v>25</v>
      </c>
      <c r="I39" s="81" t="s">
        <v>587</v>
      </c>
      <c r="J39" s="81" t="s">
        <v>470</v>
      </c>
      <c r="K39" s="71" t="s">
        <v>471</v>
      </c>
      <c r="L39" s="179">
        <v>7.6E-3</v>
      </c>
      <c r="M39" s="179">
        <v>1.11E-2</v>
      </c>
      <c r="N39" s="86">
        <v>1.46E-2</v>
      </c>
      <c r="O39" s="87">
        <v>1.8100000000000002E-2</v>
      </c>
      <c r="P39" s="87">
        <v>2.1600000000000001E-2</v>
      </c>
      <c r="Q39" s="87">
        <v>2.5100000000000001E-2</v>
      </c>
      <c r="R39" s="219">
        <v>3.3999999999999998E-3</v>
      </c>
    </row>
    <row r="40" spans="1:19" ht="51" customHeight="1" x14ac:dyDescent="0.25">
      <c r="A40" s="357"/>
      <c r="B40" s="356"/>
      <c r="C40" s="357"/>
      <c r="D40" s="80" t="s">
        <v>588</v>
      </c>
      <c r="E40" s="81" t="s">
        <v>589</v>
      </c>
      <c r="F40" s="79" t="s">
        <v>590</v>
      </c>
      <c r="G40" s="79" t="s">
        <v>591</v>
      </c>
      <c r="H40" s="78">
        <v>26</v>
      </c>
      <c r="I40" s="79" t="s">
        <v>592</v>
      </c>
      <c r="J40" s="82"/>
      <c r="K40" s="71" t="s">
        <v>471</v>
      </c>
      <c r="L40" s="71">
        <v>-0.2</v>
      </c>
      <c r="M40" s="179">
        <v>1.11E-2</v>
      </c>
      <c r="N40" s="86">
        <v>1.46E-2</v>
      </c>
      <c r="O40" s="87">
        <v>1.8100000000000002E-2</v>
      </c>
      <c r="P40" s="87">
        <v>2.1600000000000001E-2</v>
      </c>
      <c r="Q40" s="87">
        <v>2.5100000000000001E-2</v>
      </c>
      <c r="R40" s="213">
        <v>-2.9999999999999997E-4</v>
      </c>
    </row>
    <row r="41" spans="1:19" ht="96" customHeight="1" x14ac:dyDescent="0.25">
      <c r="A41" s="357"/>
      <c r="B41" s="356"/>
      <c r="C41" s="357"/>
      <c r="D41" s="80" t="s">
        <v>593</v>
      </c>
      <c r="E41" s="81" t="s">
        <v>594</v>
      </c>
      <c r="F41" s="81" t="s">
        <v>595</v>
      </c>
      <c r="G41" s="81" t="s">
        <v>596</v>
      </c>
      <c r="H41" s="80">
        <v>27</v>
      </c>
      <c r="I41" s="81" t="s">
        <v>597</v>
      </c>
      <c r="J41" s="82"/>
      <c r="K41" s="71" t="s">
        <v>471</v>
      </c>
      <c r="L41" s="204">
        <v>2.9999999999999997E-4</v>
      </c>
      <c r="M41" s="204">
        <v>2.9999999999999997E-4</v>
      </c>
      <c r="N41" s="204">
        <v>6.9999999999999999E-4</v>
      </c>
      <c r="O41" s="204">
        <v>6.9999999999999999E-4</v>
      </c>
      <c r="P41" s="204">
        <v>6.9999999999999999E-4</v>
      </c>
      <c r="Q41" s="204">
        <v>6.9999999999999999E-4</v>
      </c>
      <c r="R41" s="214">
        <v>-5.0000000000000001E-3</v>
      </c>
    </row>
    <row r="42" spans="1:19" ht="41.25" customHeight="1" x14ac:dyDescent="0.25">
      <c r="A42" s="357"/>
      <c r="B42" s="356"/>
      <c r="C42" s="357"/>
      <c r="D42" s="80" t="s">
        <v>599</v>
      </c>
      <c r="E42" s="81" t="s">
        <v>600</v>
      </c>
      <c r="F42" s="81" t="s">
        <v>601</v>
      </c>
      <c r="G42" s="81" t="s">
        <v>602</v>
      </c>
      <c r="H42" s="80">
        <v>28</v>
      </c>
      <c r="I42" s="81" t="s">
        <v>603</v>
      </c>
      <c r="J42" s="81" t="s">
        <v>474</v>
      </c>
      <c r="K42" s="71" t="s">
        <v>471</v>
      </c>
      <c r="L42" s="73">
        <v>50</v>
      </c>
      <c r="M42" s="73">
        <v>55</v>
      </c>
      <c r="N42" s="84">
        <v>56</v>
      </c>
      <c r="O42" s="84">
        <v>57</v>
      </c>
      <c r="P42" s="84">
        <v>58</v>
      </c>
      <c r="Q42" s="84">
        <v>59</v>
      </c>
      <c r="R42" s="211">
        <f>'VALORES VARIABLES'!L42</f>
        <v>83</v>
      </c>
    </row>
    <row r="43" spans="1:19" ht="74.25" customHeight="1" x14ac:dyDescent="0.25">
      <c r="A43" s="357"/>
      <c r="B43" s="356"/>
      <c r="C43" s="357"/>
      <c r="D43" s="80" t="s">
        <v>604</v>
      </c>
      <c r="E43" s="81" t="s">
        <v>605</v>
      </c>
      <c r="F43" s="81" t="s">
        <v>317</v>
      </c>
      <c r="G43" s="81" t="s">
        <v>318</v>
      </c>
      <c r="H43" s="80">
        <v>29</v>
      </c>
      <c r="I43" s="81" t="s">
        <v>1007</v>
      </c>
      <c r="J43" s="81" t="s">
        <v>470</v>
      </c>
      <c r="K43" s="71" t="s">
        <v>471</v>
      </c>
      <c r="L43" s="179">
        <v>0.45729999999999998</v>
      </c>
      <c r="M43" s="179">
        <v>0.45729999999999998</v>
      </c>
      <c r="N43" s="86">
        <v>0.45779999999999998</v>
      </c>
      <c r="O43" s="86">
        <v>0.45779999999999998</v>
      </c>
      <c r="P43" s="86">
        <v>0.45779999999999998</v>
      </c>
      <c r="Q43" s="86">
        <v>0.45800000000000002</v>
      </c>
      <c r="R43" s="220">
        <f>+'VALORES VARIABLES'!L9/'VALORES VARIABLES'!L10</f>
        <v>0.45718432510885343</v>
      </c>
    </row>
    <row r="44" spans="1:19" ht="66.75" customHeight="1" x14ac:dyDescent="0.25">
      <c r="A44" s="357"/>
      <c r="B44" s="356">
        <v>2.2999999999999998</v>
      </c>
      <c r="C44" s="357" t="s">
        <v>606</v>
      </c>
      <c r="D44" s="80" t="s">
        <v>607</v>
      </c>
      <c r="E44" s="81" t="s">
        <v>608</v>
      </c>
      <c r="F44" s="81" t="s">
        <v>609</v>
      </c>
      <c r="G44" s="81" t="s">
        <v>610</v>
      </c>
      <c r="H44" s="80">
        <v>30</v>
      </c>
      <c r="I44" s="81" t="s">
        <v>611</v>
      </c>
      <c r="J44" s="81" t="s">
        <v>474</v>
      </c>
      <c r="K44" s="71" t="s">
        <v>471</v>
      </c>
      <c r="L44" s="73">
        <v>1</v>
      </c>
      <c r="M44" s="73">
        <v>1</v>
      </c>
      <c r="N44" s="84">
        <v>1</v>
      </c>
      <c r="O44" s="84">
        <v>1</v>
      </c>
      <c r="P44" s="84">
        <v>1</v>
      </c>
      <c r="Q44" s="84">
        <v>1</v>
      </c>
      <c r="R44" s="211">
        <v>1</v>
      </c>
    </row>
    <row r="45" spans="1:19" ht="91.5" customHeight="1" x14ac:dyDescent="0.25">
      <c r="A45" s="357"/>
      <c r="B45" s="356"/>
      <c r="C45" s="357"/>
      <c r="D45" s="80" t="s">
        <v>612</v>
      </c>
      <c r="E45" s="88" t="s">
        <v>613</v>
      </c>
      <c r="F45" s="88" t="s">
        <v>614</v>
      </c>
      <c r="G45" s="88" t="s">
        <v>615</v>
      </c>
      <c r="H45" s="78">
        <v>31</v>
      </c>
      <c r="I45" s="88" t="s">
        <v>616</v>
      </c>
      <c r="J45" s="82"/>
      <c r="K45" s="71" t="s">
        <v>471</v>
      </c>
      <c r="L45" s="66" t="s">
        <v>598</v>
      </c>
      <c r="M45" s="66" t="s">
        <v>598</v>
      </c>
      <c r="N45" s="66" t="s">
        <v>598</v>
      </c>
      <c r="O45" s="66" t="s">
        <v>1001</v>
      </c>
      <c r="P45" s="66" t="s">
        <v>1001</v>
      </c>
      <c r="Q45" s="66" t="s">
        <v>1001</v>
      </c>
      <c r="R45" s="206" t="s">
        <v>1001</v>
      </c>
    </row>
    <row r="46" spans="1:19" ht="88.5" customHeight="1" x14ac:dyDescent="0.25">
      <c r="A46" s="357"/>
      <c r="B46" s="356"/>
      <c r="C46" s="357"/>
      <c r="D46" s="80" t="s">
        <v>617</v>
      </c>
      <c r="E46" s="88" t="s">
        <v>618</v>
      </c>
      <c r="F46" s="88" t="s">
        <v>619</v>
      </c>
      <c r="G46" s="88" t="s">
        <v>620</v>
      </c>
      <c r="H46" s="78">
        <v>32</v>
      </c>
      <c r="I46" s="88" t="s">
        <v>621</v>
      </c>
      <c r="J46" s="82"/>
      <c r="K46" s="71" t="s">
        <v>471</v>
      </c>
      <c r="L46" s="73">
        <v>0</v>
      </c>
      <c r="M46" s="73">
        <v>0</v>
      </c>
      <c r="N46" s="84">
        <v>0</v>
      </c>
      <c r="O46" s="84">
        <v>0</v>
      </c>
      <c r="P46" s="84">
        <v>0</v>
      </c>
      <c r="Q46" s="84">
        <v>0</v>
      </c>
      <c r="R46" s="211">
        <v>0</v>
      </c>
    </row>
    <row r="47" spans="1:19" ht="71.25" customHeight="1" x14ac:dyDescent="0.25">
      <c r="A47" s="357"/>
      <c r="B47" s="356">
        <v>2.4</v>
      </c>
      <c r="C47" s="357" t="s">
        <v>622</v>
      </c>
      <c r="D47" s="80" t="s">
        <v>623</v>
      </c>
      <c r="E47" s="81" t="s">
        <v>624</v>
      </c>
      <c r="F47" s="81" t="s">
        <v>625</v>
      </c>
      <c r="G47" s="81" t="s">
        <v>626</v>
      </c>
      <c r="H47" s="80">
        <v>33</v>
      </c>
      <c r="I47" s="81" t="s">
        <v>1008</v>
      </c>
      <c r="J47" s="81" t="s">
        <v>470</v>
      </c>
      <c r="K47" s="71" t="s">
        <v>471</v>
      </c>
      <c r="L47" s="71">
        <v>0</v>
      </c>
      <c r="M47" s="71">
        <v>0</v>
      </c>
      <c r="N47" s="89">
        <v>0</v>
      </c>
      <c r="O47" s="89">
        <v>0</v>
      </c>
      <c r="P47" s="89">
        <v>0</v>
      </c>
      <c r="Q47" s="89">
        <v>0</v>
      </c>
      <c r="R47" s="215">
        <f>+'VALORES VARIABLES'!L86/'VALORES VARIABLES'!L85</f>
        <v>0</v>
      </c>
      <c r="S47" s="189"/>
    </row>
    <row r="48" spans="1:19" ht="45" x14ac:dyDescent="0.25">
      <c r="A48" s="357"/>
      <c r="B48" s="356"/>
      <c r="C48" s="357"/>
      <c r="D48" s="80" t="s">
        <v>627</v>
      </c>
      <c r="E48" s="81" t="s">
        <v>628</v>
      </c>
      <c r="F48" s="81" t="s">
        <v>629</v>
      </c>
      <c r="G48" s="81" t="s">
        <v>630</v>
      </c>
      <c r="H48" s="80">
        <v>34</v>
      </c>
      <c r="I48" s="81" t="s">
        <v>631</v>
      </c>
      <c r="J48" s="82"/>
      <c r="K48" s="71" t="s">
        <v>582</v>
      </c>
      <c r="L48" s="73">
        <v>0</v>
      </c>
      <c r="M48" s="73">
        <v>0</v>
      </c>
      <c r="N48" s="90">
        <v>1</v>
      </c>
      <c r="O48" s="84">
        <v>1</v>
      </c>
      <c r="P48" s="84">
        <v>1</v>
      </c>
      <c r="Q48" s="84">
        <v>1</v>
      </c>
      <c r="R48" s="211">
        <v>1</v>
      </c>
    </row>
    <row r="49" spans="1:18" ht="76.5" customHeight="1" x14ac:dyDescent="0.25">
      <c r="A49" s="357"/>
      <c r="B49" s="356"/>
      <c r="C49" s="357"/>
      <c r="D49" s="80" t="s">
        <v>632</v>
      </c>
      <c r="E49" s="81" t="s">
        <v>633</v>
      </c>
      <c r="F49" s="81" t="s">
        <v>634</v>
      </c>
      <c r="G49" s="81" t="s">
        <v>635</v>
      </c>
      <c r="H49" s="80">
        <v>35</v>
      </c>
      <c r="I49" s="81" t="s">
        <v>636</v>
      </c>
      <c r="J49" s="82"/>
      <c r="K49" s="71" t="s">
        <v>582</v>
      </c>
      <c r="L49" s="73">
        <v>0</v>
      </c>
      <c r="M49" s="73">
        <v>0</v>
      </c>
      <c r="N49" s="84">
        <v>0</v>
      </c>
      <c r="O49" s="84">
        <v>1</v>
      </c>
      <c r="P49" s="84">
        <v>0</v>
      </c>
      <c r="Q49" s="84">
        <v>0</v>
      </c>
      <c r="R49" s="211">
        <v>0</v>
      </c>
    </row>
    <row r="50" spans="1:18" ht="57" customHeight="1" x14ac:dyDescent="0.25">
      <c r="A50" s="357"/>
      <c r="B50" s="356" t="s">
        <v>637</v>
      </c>
      <c r="C50" s="357" t="s">
        <v>638</v>
      </c>
      <c r="D50" s="69" t="s">
        <v>639</v>
      </c>
      <c r="E50" s="91" t="s">
        <v>640</v>
      </c>
      <c r="F50" s="91" t="s">
        <v>641</v>
      </c>
      <c r="G50" s="92" t="s">
        <v>642</v>
      </c>
      <c r="H50" s="80">
        <v>36</v>
      </c>
      <c r="I50" s="91" t="s">
        <v>643</v>
      </c>
      <c r="J50" s="82"/>
      <c r="K50" s="71" t="s">
        <v>425</v>
      </c>
      <c r="L50" s="73">
        <v>1</v>
      </c>
      <c r="M50" s="73">
        <v>1</v>
      </c>
      <c r="N50" s="84">
        <v>1</v>
      </c>
      <c r="O50" s="84">
        <v>1</v>
      </c>
      <c r="P50" s="84">
        <v>1</v>
      </c>
      <c r="Q50" s="84">
        <v>1</v>
      </c>
      <c r="R50" s="211">
        <v>1</v>
      </c>
    </row>
    <row r="51" spans="1:18" ht="77.25" customHeight="1" x14ac:dyDescent="0.25">
      <c r="A51" s="357"/>
      <c r="B51" s="356"/>
      <c r="C51" s="357"/>
      <c r="D51" s="69" t="s">
        <v>644</v>
      </c>
      <c r="E51" s="91" t="s">
        <v>645</v>
      </c>
      <c r="F51" s="91" t="s">
        <v>646</v>
      </c>
      <c r="G51" s="92" t="s">
        <v>647</v>
      </c>
      <c r="H51" s="80">
        <v>37</v>
      </c>
      <c r="I51" s="91" t="s">
        <v>648</v>
      </c>
      <c r="J51" s="82"/>
      <c r="K51" s="71" t="s">
        <v>582</v>
      </c>
      <c r="L51" s="71">
        <v>0.05</v>
      </c>
      <c r="M51" s="71">
        <v>0.05</v>
      </c>
      <c r="N51" s="89">
        <v>0.08</v>
      </c>
      <c r="O51" s="89">
        <v>0.1</v>
      </c>
      <c r="P51" s="89">
        <v>0.15</v>
      </c>
      <c r="Q51" s="89">
        <v>0.2</v>
      </c>
      <c r="R51" s="216">
        <v>0.05</v>
      </c>
    </row>
    <row r="52" spans="1:18" ht="18.95" customHeight="1" x14ac:dyDescent="0.25">
      <c r="A52" s="360" t="s">
        <v>449</v>
      </c>
      <c r="B52" s="360" t="s">
        <v>0</v>
      </c>
      <c r="C52" s="359" t="s">
        <v>450</v>
      </c>
      <c r="D52" s="359" t="s">
        <v>451</v>
      </c>
      <c r="E52" s="359" t="s">
        <v>452</v>
      </c>
      <c r="F52" s="359" t="s">
        <v>453</v>
      </c>
      <c r="G52" s="359" t="s">
        <v>454</v>
      </c>
      <c r="H52" s="359" t="s">
        <v>451</v>
      </c>
      <c r="I52" s="359" t="s">
        <v>455</v>
      </c>
      <c r="J52" s="61"/>
      <c r="K52" s="354" t="s">
        <v>456</v>
      </c>
      <c r="L52" s="354" t="s">
        <v>457</v>
      </c>
      <c r="M52" s="354" t="s">
        <v>458</v>
      </c>
      <c r="N52" s="354" t="s">
        <v>1003</v>
      </c>
      <c r="O52" s="354" t="s">
        <v>1004</v>
      </c>
      <c r="P52" s="354" t="s">
        <v>1005</v>
      </c>
      <c r="Q52" s="354" t="s">
        <v>1006</v>
      </c>
      <c r="R52" s="354" t="str">
        <f>R11</f>
        <v>2DO TRIMESTRE 2024</v>
      </c>
    </row>
    <row r="53" spans="1:18" ht="41.25" customHeight="1" x14ac:dyDescent="0.25">
      <c r="A53" s="360"/>
      <c r="B53" s="360"/>
      <c r="C53" s="359"/>
      <c r="D53" s="359"/>
      <c r="E53" s="359"/>
      <c r="F53" s="359"/>
      <c r="G53" s="359"/>
      <c r="H53" s="359"/>
      <c r="I53" s="359"/>
      <c r="J53" s="61"/>
      <c r="K53" s="354"/>
      <c r="L53" s="354"/>
      <c r="M53" s="354"/>
      <c r="N53" s="354"/>
      <c r="O53" s="354"/>
      <c r="P53" s="354"/>
      <c r="Q53" s="354"/>
      <c r="R53" s="354"/>
    </row>
    <row r="54" spans="1:18" ht="121.5" customHeight="1" x14ac:dyDescent="0.25">
      <c r="A54" s="357" t="s">
        <v>649</v>
      </c>
      <c r="B54" s="356">
        <v>3.1</v>
      </c>
      <c r="C54" s="357" t="s">
        <v>650</v>
      </c>
      <c r="D54" s="69" t="s">
        <v>651</v>
      </c>
      <c r="E54" s="81" t="s">
        <v>652</v>
      </c>
      <c r="F54" s="81" t="s">
        <v>653</v>
      </c>
      <c r="G54" s="81" t="s">
        <v>654</v>
      </c>
      <c r="H54" s="69">
        <v>38</v>
      </c>
      <c r="I54" s="81" t="s">
        <v>655</v>
      </c>
      <c r="J54" s="81" t="s">
        <v>470</v>
      </c>
      <c r="K54" s="71" t="s">
        <v>552</v>
      </c>
      <c r="L54" s="89">
        <v>0.4</v>
      </c>
      <c r="M54" s="89">
        <v>0.40500000000000003</v>
      </c>
      <c r="N54" s="89">
        <v>0.41</v>
      </c>
      <c r="O54" s="89">
        <v>0.41</v>
      </c>
      <c r="P54" s="89">
        <v>0.41499999999999998</v>
      </c>
      <c r="Q54" s="89">
        <v>0.42</v>
      </c>
      <c r="R54" s="215">
        <f>+'VALORES VARIABLES'!L32/'VALORES VARIABLES'!L19</f>
        <v>1.5787172011661808</v>
      </c>
    </row>
    <row r="55" spans="1:18" ht="109.5" customHeight="1" x14ac:dyDescent="0.25">
      <c r="A55" s="357"/>
      <c r="B55" s="356"/>
      <c r="C55" s="357"/>
      <c r="D55" s="69" t="s">
        <v>656</v>
      </c>
      <c r="E55" s="81" t="s">
        <v>657</v>
      </c>
      <c r="F55" s="81" t="s">
        <v>658</v>
      </c>
      <c r="G55" s="81" t="s">
        <v>659</v>
      </c>
      <c r="H55" s="69">
        <v>39</v>
      </c>
      <c r="I55" s="81" t="s">
        <v>660</v>
      </c>
      <c r="J55" s="81" t="s">
        <v>470</v>
      </c>
      <c r="K55" s="71" t="s">
        <v>552</v>
      </c>
      <c r="L55" s="71">
        <v>4.1799999999999997E-2</v>
      </c>
      <c r="M55" s="71">
        <v>4.5600000000000002E-2</v>
      </c>
      <c r="N55" s="71">
        <v>4.9399999999999999E-2</v>
      </c>
      <c r="O55" s="71">
        <v>5.3199999999999997E-2</v>
      </c>
      <c r="P55" s="71">
        <v>5.7000000000000002E-2</v>
      </c>
      <c r="Q55" s="71">
        <v>6.08E-2</v>
      </c>
      <c r="R55" s="210">
        <f>+'VALORES VARIABLES'!L33/'VALORES VARIABLES'!L5</f>
        <v>0.12247278382581649</v>
      </c>
    </row>
    <row r="56" spans="1:18" ht="129" customHeight="1" x14ac:dyDescent="0.25">
      <c r="A56" s="357"/>
      <c r="B56" s="356">
        <v>3.2</v>
      </c>
      <c r="C56" s="357" t="s">
        <v>661</v>
      </c>
      <c r="D56" s="69" t="s">
        <v>662</v>
      </c>
      <c r="E56" s="81" t="s">
        <v>663</v>
      </c>
      <c r="F56" s="81" t="s">
        <v>664</v>
      </c>
      <c r="G56" s="81" t="s">
        <v>665</v>
      </c>
      <c r="H56" s="69">
        <v>40</v>
      </c>
      <c r="I56" s="81" t="s">
        <v>666</v>
      </c>
      <c r="J56" s="81" t="s">
        <v>470</v>
      </c>
      <c r="K56" s="71" t="s">
        <v>582</v>
      </c>
      <c r="L56" s="71">
        <v>0.6</v>
      </c>
      <c r="M56" s="71">
        <v>0.6</v>
      </c>
      <c r="N56" s="71">
        <v>0.6</v>
      </c>
      <c r="O56" s="71">
        <v>0.6</v>
      </c>
      <c r="P56" s="71">
        <v>0.6</v>
      </c>
      <c r="Q56" s="71">
        <v>0.6</v>
      </c>
      <c r="R56" s="210">
        <v>0.6</v>
      </c>
    </row>
    <row r="57" spans="1:18" ht="131.25" customHeight="1" x14ac:dyDescent="0.25">
      <c r="A57" s="357"/>
      <c r="B57" s="356"/>
      <c r="C57" s="357"/>
      <c r="D57" s="69" t="s">
        <v>667</v>
      </c>
      <c r="E57" s="81" t="s">
        <v>668</v>
      </c>
      <c r="F57" s="81" t="s">
        <v>669</v>
      </c>
      <c r="G57" s="81" t="s">
        <v>670</v>
      </c>
      <c r="H57" s="69">
        <v>41</v>
      </c>
      <c r="I57" s="81" t="s">
        <v>671</v>
      </c>
      <c r="J57" s="82"/>
      <c r="K57" s="71" t="s">
        <v>552</v>
      </c>
      <c r="L57" s="93">
        <v>0.25</v>
      </c>
      <c r="M57" s="181">
        <v>0.04</v>
      </c>
      <c r="N57" s="93">
        <v>0.04</v>
      </c>
      <c r="O57" s="84">
        <v>4</v>
      </c>
      <c r="P57" s="84">
        <v>4</v>
      </c>
      <c r="Q57" s="84">
        <v>4</v>
      </c>
      <c r="R57" s="211">
        <v>4</v>
      </c>
    </row>
    <row r="58" spans="1:18" ht="129" customHeight="1" x14ac:dyDescent="0.25">
      <c r="A58" s="357"/>
      <c r="B58" s="356"/>
      <c r="C58" s="357"/>
      <c r="D58" s="69" t="s">
        <v>672</v>
      </c>
      <c r="E58" s="81" t="s">
        <v>673</v>
      </c>
      <c r="F58" s="81" t="s">
        <v>674</v>
      </c>
      <c r="G58" s="81" t="s">
        <v>675</v>
      </c>
      <c r="H58" s="69">
        <v>42</v>
      </c>
      <c r="I58" s="81" t="s">
        <v>676</v>
      </c>
      <c r="J58" s="81" t="s">
        <v>470</v>
      </c>
      <c r="K58" s="71" t="s">
        <v>552</v>
      </c>
      <c r="L58" s="93">
        <v>0.66</v>
      </c>
      <c r="M58" s="93">
        <v>0</v>
      </c>
      <c r="N58" s="83">
        <v>0.03</v>
      </c>
      <c r="O58" s="84">
        <v>3</v>
      </c>
      <c r="P58" s="84">
        <v>3</v>
      </c>
      <c r="Q58" s="84">
        <v>3</v>
      </c>
      <c r="R58" s="212">
        <v>2</v>
      </c>
    </row>
    <row r="59" spans="1:18" ht="93" customHeight="1" x14ac:dyDescent="0.25">
      <c r="A59" s="357"/>
      <c r="B59" s="356"/>
      <c r="C59" s="357"/>
      <c r="D59" s="69" t="s">
        <v>677</v>
      </c>
      <c r="E59" s="81" t="s">
        <v>678</v>
      </c>
      <c r="F59" s="81" t="s">
        <v>679</v>
      </c>
      <c r="G59" s="81" t="s">
        <v>680</v>
      </c>
      <c r="H59" s="69">
        <v>43</v>
      </c>
      <c r="I59" s="81" t="s">
        <v>681</v>
      </c>
      <c r="J59" s="82"/>
      <c r="K59" s="71" t="s">
        <v>552</v>
      </c>
      <c r="L59" s="73">
        <v>0</v>
      </c>
      <c r="M59" s="73">
        <v>0</v>
      </c>
      <c r="N59" s="84">
        <v>1</v>
      </c>
      <c r="O59" s="84">
        <v>1</v>
      </c>
      <c r="P59" s="84">
        <v>1</v>
      </c>
      <c r="Q59" s="84">
        <v>1</v>
      </c>
      <c r="R59" s="211">
        <v>1</v>
      </c>
    </row>
    <row r="60" spans="1:18" ht="99" customHeight="1" x14ac:dyDescent="0.25">
      <c r="A60" s="357"/>
      <c r="B60" s="356"/>
      <c r="C60" s="357"/>
      <c r="D60" s="69" t="s">
        <v>682</v>
      </c>
      <c r="E60" s="81" t="s">
        <v>683</v>
      </c>
      <c r="F60" s="81" t="s">
        <v>684</v>
      </c>
      <c r="G60" s="81" t="s">
        <v>685</v>
      </c>
      <c r="H60" s="69">
        <v>44</v>
      </c>
      <c r="I60" s="92" t="s">
        <v>686</v>
      </c>
      <c r="J60" s="82"/>
      <c r="K60" s="71" t="s">
        <v>552</v>
      </c>
      <c r="L60" s="73">
        <v>0</v>
      </c>
      <c r="M60" s="73">
        <v>0</v>
      </c>
      <c r="N60" s="84">
        <v>0</v>
      </c>
      <c r="O60" s="84">
        <v>0</v>
      </c>
      <c r="P60" s="84">
        <v>0</v>
      </c>
      <c r="Q60" s="84">
        <v>0</v>
      </c>
      <c r="R60" s="211">
        <v>0</v>
      </c>
    </row>
    <row r="61" spans="1:18" ht="107.25" customHeight="1" x14ac:dyDescent="0.25">
      <c r="A61" s="357"/>
      <c r="B61" s="356"/>
      <c r="C61" s="357"/>
      <c r="D61" s="69" t="s">
        <v>687</v>
      </c>
      <c r="E61" s="81" t="s">
        <v>688</v>
      </c>
      <c r="F61" s="81" t="s">
        <v>689</v>
      </c>
      <c r="G61" s="81" t="s">
        <v>680</v>
      </c>
      <c r="H61" s="69">
        <v>45</v>
      </c>
      <c r="I61" s="81" t="s">
        <v>1029</v>
      </c>
      <c r="J61" s="82"/>
      <c r="K61" s="71" t="s">
        <v>552</v>
      </c>
      <c r="L61" s="73">
        <v>0</v>
      </c>
      <c r="M61" s="73">
        <v>0</v>
      </c>
      <c r="N61" s="84">
        <v>0</v>
      </c>
      <c r="O61" s="84">
        <v>1</v>
      </c>
      <c r="P61" s="84">
        <v>1</v>
      </c>
      <c r="Q61" s="84">
        <v>1</v>
      </c>
      <c r="R61" s="221">
        <v>0</v>
      </c>
    </row>
    <row r="62" spans="1:18" ht="90.75" customHeight="1" x14ac:dyDescent="0.25">
      <c r="A62" s="357"/>
      <c r="B62" s="356">
        <v>3.3</v>
      </c>
      <c r="C62" s="357" t="s">
        <v>690</v>
      </c>
      <c r="D62" s="69" t="s">
        <v>691</v>
      </c>
      <c r="E62" s="91" t="s">
        <v>692</v>
      </c>
      <c r="F62" s="91" t="s">
        <v>693</v>
      </c>
      <c r="G62" s="91" t="s">
        <v>694</v>
      </c>
      <c r="H62" s="69">
        <v>46</v>
      </c>
      <c r="I62" s="91" t="s">
        <v>695</v>
      </c>
      <c r="J62" s="91" t="s">
        <v>470</v>
      </c>
      <c r="K62" s="71" t="s">
        <v>425</v>
      </c>
      <c r="L62" s="73">
        <v>1</v>
      </c>
      <c r="M62" s="73">
        <v>1</v>
      </c>
      <c r="N62" s="84">
        <v>1</v>
      </c>
      <c r="O62" s="84">
        <v>1</v>
      </c>
      <c r="P62" s="84">
        <v>1</v>
      </c>
      <c r="Q62" s="84">
        <v>1</v>
      </c>
      <c r="R62" s="211">
        <v>1</v>
      </c>
    </row>
    <row r="63" spans="1:18" ht="101.25" customHeight="1" x14ac:dyDescent="0.25">
      <c r="A63" s="357"/>
      <c r="B63" s="356"/>
      <c r="C63" s="357"/>
      <c r="D63" s="356" t="s">
        <v>696</v>
      </c>
      <c r="E63" s="362" t="s">
        <v>697</v>
      </c>
      <c r="F63" s="91" t="s">
        <v>698</v>
      </c>
      <c r="G63" s="91" t="s">
        <v>699</v>
      </c>
      <c r="H63" s="69">
        <v>47</v>
      </c>
      <c r="I63" s="91" t="s">
        <v>700</v>
      </c>
      <c r="J63" s="82"/>
      <c r="K63" s="71" t="s">
        <v>552</v>
      </c>
      <c r="L63" s="73">
        <v>15</v>
      </c>
      <c r="M63" s="73">
        <v>20</v>
      </c>
      <c r="N63" s="84">
        <v>25</v>
      </c>
      <c r="O63" s="84">
        <v>30</v>
      </c>
      <c r="P63" s="84">
        <v>35</v>
      </c>
      <c r="Q63" s="84">
        <v>40</v>
      </c>
      <c r="R63" s="211">
        <f>'VALORES VARIABLES'!L28</f>
        <v>333</v>
      </c>
    </row>
    <row r="64" spans="1:18" ht="61.5" customHeight="1" x14ac:dyDescent="0.25">
      <c r="A64" s="357"/>
      <c r="B64" s="356"/>
      <c r="C64" s="357"/>
      <c r="D64" s="356"/>
      <c r="E64" s="362"/>
      <c r="F64" s="91" t="s">
        <v>701</v>
      </c>
      <c r="G64" s="91" t="s">
        <v>702</v>
      </c>
      <c r="H64" s="69">
        <v>48</v>
      </c>
      <c r="I64" s="91" t="s">
        <v>703</v>
      </c>
      <c r="J64" s="82"/>
      <c r="K64" s="71" t="s">
        <v>552</v>
      </c>
      <c r="L64" s="73">
        <v>2</v>
      </c>
      <c r="M64" s="73">
        <v>3</v>
      </c>
      <c r="N64" s="84">
        <v>4</v>
      </c>
      <c r="O64" s="84">
        <v>5</v>
      </c>
      <c r="P64" s="84">
        <v>6</v>
      </c>
      <c r="Q64" s="84">
        <v>7</v>
      </c>
      <c r="R64" s="211">
        <v>15</v>
      </c>
    </row>
    <row r="65" spans="1:18" ht="65.25" customHeight="1" x14ac:dyDescent="0.25">
      <c r="A65" s="357"/>
      <c r="B65" s="356"/>
      <c r="C65" s="357"/>
      <c r="D65" s="356"/>
      <c r="E65" s="362"/>
      <c r="F65" s="91" t="s">
        <v>704</v>
      </c>
      <c r="G65" s="91" t="s">
        <v>705</v>
      </c>
      <c r="H65" s="69">
        <v>49</v>
      </c>
      <c r="I65" s="91" t="s">
        <v>706</v>
      </c>
      <c r="J65" s="82"/>
      <c r="K65" s="71" t="s">
        <v>552</v>
      </c>
      <c r="L65" s="73">
        <v>60</v>
      </c>
      <c r="M65" s="73">
        <v>90</v>
      </c>
      <c r="N65" s="84">
        <v>120</v>
      </c>
      <c r="O65" s="84">
        <v>150</v>
      </c>
      <c r="P65" s="84">
        <v>180</v>
      </c>
      <c r="Q65" s="84">
        <v>180</v>
      </c>
      <c r="R65" s="221">
        <v>43</v>
      </c>
    </row>
    <row r="66" spans="1:18" ht="69.75" customHeight="1" x14ac:dyDescent="0.25">
      <c r="A66" s="357"/>
      <c r="B66" s="356" t="s">
        <v>707</v>
      </c>
      <c r="C66" s="357" t="s">
        <v>708</v>
      </c>
      <c r="D66" s="69" t="s">
        <v>709</v>
      </c>
      <c r="E66" s="91" t="s">
        <v>710</v>
      </c>
      <c r="F66" s="91" t="s">
        <v>711</v>
      </c>
      <c r="G66" s="92" t="s">
        <v>642</v>
      </c>
      <c r="H66" s="69">
        <v>50</v>
      </c>
      <c r="I66" s="91" t="s">
        <v>712</v>
      </c>
      <c r="J66" s="82"/>
      <c r="K66" s="71" t="s">
        <v>425</v>
      </c>
      <c r="L66" s="73">
        <v>1</v>
      </c>
      <c r="M66" s="73">
        <v>1</v>
      </c>
      <c r="N66" s="84">
        <v>1</v>
      </c>
      <c r="O66" s="84">
        <v>1</v>
      </c>
      <c r="P66" s="84">
        <v>1</v>
      </c>
      <c r="Q66" s="84">
        <v>1</v>
      </c>
      <c r="R66" s="211">
        <v>1</v>
      </c>
    </row>
    <row r="67" spans="1:18" ht="66" customHeight="1" x14ac:dyDescent="0.25">
      <c r="A67" s="357"/>
      <c r="B67" s="356"/>
      <c r="C67" s="357"/>
      <c r="D67" s="69" t="s">
        <v>713</v>
      </c>
      <c r="E67" s="91" t="s">
        <v>714</v>
      </c>
      <c r="F67" s="91" t="s">
        <v>715</v>
      </c>
      <c r="G67" s="92" t="s">
        <v>716</v>
      </c>
      <c r="H67" s="69">
        <v>51</v>
      </c>
      <c r="I67" s="91" t="s">
        <v>717</v>
      </c>
      <c r="J67" s="82"/>
      <c r="K67" s="71" t="s">
        <v>425</v>
      </c>
      <c r="L67" s="73">
        <v>1</v>
      </c>
      <c r="M67" s="73">
        <v>1</v>
      </c>
      <c r="N67" s="84">
        <v>1</v>
      </c>
      <c r="O67" s="84">
        <v>1</v>
      </c>
      <c r="P67" s="84">
        <v>1</v>
      </c>
      <c r="Q67" s="84">
        <v>1</v>
      </c>
      <c r="R67" s="211">
        <v>1</v>
      </c>
    </row>
    <row r="68" spans="1:18" ht="20.100000000000001" customHeight="1" x14ac:dyDescent="0.25">
      <c r="A68" s="360" t="s">
        <v>449</v>
      </c>
      <c r="B68" s="360" t="s">
        <v>0</v>
      </c>
      <c r="C68" s="359" t="s">
        <v>450</v>
      </c>
      <c r="D68" s="359" t="s">
        <v>451</v>
      </c>
      <c r="E68" s="359" t="s">
        <v>452</v>
      </c>
      <c r="F68" s="359" t="s">
        <v>453</v>
      </c>
      <c r="G68" s="359" t="s">
        <v>454</v>
      </c>
      <c r="H68" s="359" t="s">
        <v>451</v>
      </c>
      <c r="I68" s="359" t="s">
        <v>455</v>
      </c>
      <c r="J68" s="61"/>
      <c r="K68" s="354" t="s">
        <v>456</v>
      </c>
      <c r="L68" s="354" t="s">
        <v>457</v>
      </c>
      <c r="M68" s="354" t="s">
        <v>458</v>
      </c>
      <c r="N68" s="354" t="s">
        <v>1003</v>
      </c>
      <c r="O68" s="354" t="s">
        <v>1004</v>
      </c>
      <c r="P68" s="354" t="s">
        <v>1005</v>
      </c>
      <c r="Q68" s="354" t="s">
        <v>1006</v>
      </c>
      <c r="R68" s="354" t="str">
        <f>R11</f>
        <v>2DO TRIMESTRE 2024</v>
      </c>
    </row>
    <row r="69" spans="1:18" ht="42" customHeight="1" x14ac:dyDescent="0.25">
      <c r="A69" s="360"/>
      <c r="B69" s="360"/>
      <c r="C69" s="359"/>
      <c r="D69" s="359"/>
      <c r="E69" s="359"/>
      <c r="F69" s="359"/>
      <c r="G69" s="359"/>
      <c r="H69" s="359"/>
      <c r="I69" s="359"/>
      <c r="J69" s="61"/>
      <c r="K69" s="354"/>
      <c r="L69" s="354"/>
      <c r="M69" s="354"/>
      <c r="N69" s="354"/>
      <c r="O69" s="354"/>
      <c r="P69" s="354"/>
      <c r="Q69" s="354"/>
      <c r="R69" s="354"/>
    </row>
    <row r="70" spans="1:18" ht="77.25" customHeight="1" x14ac:dyDescent="0.25">
      <c r="A70" s="357" t="s">
        <v>718</v>
      </c>
      <c r="B70" s="356">
        <v>4.0999999999999996</v>
      </c>
      <c r="C70" s="357" t="s">
        <v>719</v>
      </c>
      <c r="D70" s="69" t="s">
        <v>720</v>
      </c>
      <c r="E70" s="362" t="s">
        <v>721</v>
      </c>
      <c r="F70" s="91" t="s">
        <v>349</v>
      </c>
      <c r="G70" s="91" t="s">
        <v>722</v>
      </c>
      <c r="H70" s="80">
        <v>52</v>
      </c>
      <c r="I70" s="91" t="s">
        <v>723</v>
      </c>
      <c r="J70" s="82"/>
      <c r="K70" s="71" t="s">
        <v>471</v>
      </c>
      <c r="L70" s="73">
        <v>0</v>
      </c>
      <c r="M70" s="73">
        <v>0</v>
      </c>
      <c r="N70" s="84">
        <v>0</v>
      </c>
      <c r="O70" s="84">
        <v>1</v>
      </c>
      <c r="P70" s="84">
        <v>1</v>
      </c>
      <c r="Q70" s="84">
        <v>1</v>
      </c>
      <c r="R70" s="211">
        <v>1</v>
      </c>
    </row>
    <row r="71" spans="1:18" ht="82.5" customHeight="1" x14ac:dyDescent="0.25">
      <c r="A71" s="357"/>
      <c r="B71" s="356"/>
      <c r="C71" s="357"/>
      <c r="D71" s="69"/>
      <c r="E71" s="362"/>
      <c r="F71" s="88" t="s">
        <v>724</v>
      </c>
      <c r="G71" s="88" t="s">
        <v>725</v>
      </c>
      <c r="H71" s="78">
        <v>53</v>
      </c>
      <c r="I71" s="88" t="s">
        <v>726</v>
      </c>
      <c r="J71" s="82"/>
      <c r="K71" s="71" t="s">
        <v>471</v>
      </c>
      <c r="L71" s="93">
        <v>1.14E-2</v>
      </c>
      <c r="M71" s="93">
        <v>1.14E-2</v>
      </c>
      <c r="N71" s="83">
        <v>1.14E-2</v>
      </c>
      <c r="O71" s="83">
        <v>2.24E-2</v>
      </c>
      <c r="P71" s="83">
        <v>2.24E-2</v>
      </c>
      <c r="Q71" s="83">
        <v>2.24E-2</v>
      </c>
      <c r="R71" s="222">
        <v>1.0699999999999999E-2</v>
      </c>
    </row>
    <row r="72" spans="1:18" ht="57.75" customHeight="1" x14ac:dyDescent="0.25">
      <c r="A72" s="357"/>
      <c r="B72" s="356"/>
      <c r="C72" s="357"/>
      <c r="D72" s="69" t="s">
        <v>727</v>
      </c>
      <c r="E72" s="91" t="s">
        <v>728</v>
      </c>
      <c r="F72" s="91" t="s">
        <v>729</v>
      </c>
      <c r="G72" s="91" t="s">
        <v>730</v>
      </c>
      <c r="H72" s="80">
        <v>54</v>
      </c>
      <c r="I72" s="91" t="s">
        <v>731</v>
      </c>
      <c r="J72" s="91" t="s">
        <v>474</v>
      </c>
      <c r="K72" s="71" t="s">
        <v>471</v>
      </c>
      <c r="L72" s="73">
        <v>7</v>
      </c>
      <c r="M72" s="73">
        <v>7</v>
      </c>
      <c r="N72" s="84">
        <v>6</v>
      </c>
      <c r="O72" s="84">
        <v>6</v>
      </c>
      <c r="P72" s="84">
        <v>6</v>
      </c>
      <c r="Q72" s="84">
        <v>6</v>
      </c>
      <c r="R72" s="221">
        <v>3</v>
      </c>
    </row>
    <row r="73" spans="1:18" ht="88.5" customHeight="1" x14ac:dyDescent="0.25">
      <c r="A73" s="357"/>
      <c r="B73" s="356"/>
      <c r="C73" s="357"/>
      <c r="D73" s="80" t="s">
        <v>732</v>
      </c>
      <c r="E73" s="81" t="s">
        <v>733</v>
      </c>
      <c r="F73" s="81" t="s">
        <v>734</v>
      </c>
      <c r="G73" s="81" t="s">
        <v>735</v>
      </c>
      <c r="H73" s="80">
        <v>55</v>
      </c>
      <c r="I73" s="81" t="s">
        <v>736</v>
      </c>
      <c r="J73" s="81" t="s">
        <v>474</v>
      </c>
      <c r="K73" s="71" t="s">
        <v>471</v>
      </c>
      <c r="L73" s="73">
        <v>0</v>
      </c>
      <c r="M73" s="73">
        <v>0</v>
      </c>
      <c r="N73" s="84">
        <v>0</v>
      </c>
      <c r="O73" s="84">
        <v>2</v>
      </c>
      <c r="P73" s="84">
        <v>2</v>
      </c>
      <c r="Q73" s="84">
        <v>2</v>
      </c>
      <c r="R73" s="211">
        <v>2</v>
      </c>
    </row>
    <row r="74" spans="1:18" ht="69" customHeight="1" x14ac:dyDescent="0.25">
      <c r="A74" s="357"/>
      <c r="B74" s="356"/>
      <c r="C74" s="357"/>
      <c r="D74" s="80" t="s">
        <v>737</v>
      </c>
      <c r="E74" s="81" t="s">
        <v>358</v>
      </c>
      <c r="F74" s="81" t="s">
        <v>359</v>
      </c>
      <c r="G74" s="81" t="s">
        <v>360</v>
      </c>
      <c r="H74" s="80">
        <v>56</v>
      </c>
      <c r="I74" s="81" t="s">
        <v>361</v>
      </c>
      <c r="J74" s="81" t="s">
        <v>470</v>
      </c>
      <c r="K74" s="71" t="s">
        <v>471</v>
      </c>
      <c r="L74" s="73">
        <v>60</v>
      </c>
      <c r="M74" s="73">
        <v>70</v>
      </c>
      <c r="N74" s="84">
        <v>75</v>
      </c>
      <c r="O74" s="84">
        <v>77</v>
      </c>
      <c r="P74" s="84">
        <v>78</v>
      </c>
      <c r="Q74" s="84">
        <v>80</v>
      </c>
      <c r="R74" s="212">
        <f>'VALORES VARIABLES'!L15</f>
        <v>68</v>
      </c>
    </row>
    <row r="75" spans="1:18" ht="92.25" customHeight="1" x14ac:dyDescent="0.25">
      <c r="A75" s="357"/>
      <c r="B75" s="356">
        <v>4.2</v>
      </c>
      <c r="C75" s="357" t="s">
        <v>363</v>
      </c>
      <c r="D75" s="80" t="s">
        <v>738</v>
      </c>
      <c r="E75" s="81" t="s">
        <v>739</v>
      </c>
      <c r="F75" s="81" t="s">
        <v>740</v>
      </c>
      <c r="G75" s="81" t="s">
        <v>741</v>
      </c>
      <c r="H75" s="80">
        <v>57</v>
      </c>
      <c r="I75" s="81" t="s">
        <v>742</v>
      </c>
      <c r="J75" s="81" t="s">
        <v>470</v>
      </c>
      <c r="K75" s="71" t="s">
        <v>471</v>
      </c>
      <c r="L75" s="73">
        <v>0</v>
      </c>
      <c r="M75" s="73">
        <v>0</v>
      </c>
      <c r="N75" s="84">
        <v>2</v>
      </c>
      <c r="O75" s="84">
        <v>3</v>
      </c>
      <c r="P75" s="84">
        <v>3</v>
      </c>
      <c r="Q75" s="84">
        <v>4</v>
      </c>
      <c r="R75" s="221">
        <v>0</v>
      </c>
    </row>
    <row r="76" spans="1:18" ht="92.25" customHeight="1" x14ac:dyDescent="0.25">
      <c r="A76" s="357"/>
      <c r="B76" s="356"/>
      <c r="C76" s="357"/>
      <c r="D76" s="80" t="s">
        <v>743</v>
      </c>
      <c r="E76" s="81" t="s">
        <v>744</v>
      </c>
      <c r="F76" s="81" t="s">
        <v>745</v>
      </c>
      <c r="G76" s="81" t="s">
        <v>746</v>
      </c>
      <c r="H76" s="205">
        <v>58</v>
      </c>
      <c r="I76" s="81" t="s">
        <v>747</v>
      </c>
      <c r="J76" s="81" t="s">
        <v>470</v>
      </c>
      <c r="K76" s="71" t="s">
        <v>471</v>
      </c>
      <c r="L76" s="73">
        <v>1</v>
      </c>
      <c r="M76" s="73">
        <v>2</v>
      </c>
      <c r="N76" s="84">
        <v>1</v>
      </c>
      <c r="O76" s="84">
        <v>2</v>
      </c>
      <c r="P76" s="84">
        <v>2</v>
      </c>
      <c r="Q76" s="84">
        <v>2</v>
      </c>
      <c r="R76" s="211">
        <v>2</v>
      </c>
    </row>
    <row r="77" spans="1:18" ht="75.75" customHeight="1" x14ac:dyDescent="0.25">
      <c r="A77" s="357"/>
      <c r="B77" s="356"/>
      <c r="C77" s="357"/>
      <c r="D77" s="80" t="s">
        <v>748</v>
      </c>
      <c r="E77" s="81" t="s">
        <v>749</v>
      </c>
      <c r="F77" s="81" t="s">
        <v>750</v>
      </c>
      <c r="G77" s="81" t="s">
        <v>498</v>
      </c>
      <c r="H77" s="80">
        <v>59</v>
      </c>
      <c r="I77" s="81" t="s">
        <v>751</v>
      </c>
      <c r="J77" s="85" t="s">
        <v>470</v>
      </c>
      <c r="K77" s="71" t="s">
        <v>471</v>
      </c>
      <c r="L77" s="73">
        <v>2</v>
      </c>
      <c r="M77" s="73">
        <v>3</v>
      </c>
      <c r="N77" s="84">
        <v>0</v>
      </c>
      <c r="O77" s="84">
        <v>2</v>
      </c>
      <c r="P77" s="84">
        <v>2</v>
      </c>
      <c r="Q77" s="84">
        <v>2</v>
      </c>
      <c r="R77" s="221">
        <f>'VALORES VARIABLES'!L56</f>
        <v>0</v>
      </c>
    </row>
    <row r="78" spans="1:18" ht="72" customHeight="1" x14ac:dyDescent="0.25">
      <c r="A78" s="357"/>
      <c r="B78" s="356"/>
      <c r="C78" s="357"/>
      <c r="D78" s="80" t="s">
        <v>752</v>
      </c>
      <c r="E78" s="79" t="s">
        <v>753</v>
      </c>
      <c r="F78" s="79" t="s">
        <v>754</v>
      </c>
      <c r="G78" s="79" t="s">
        <v>755</v>
      </c>
      <c r="H78" s="78">
        <v>60</v>
      </c>
      <c r="I78" s="79" t="s">
        <v>756</v>
      </c>
      <c r="J78" s="82"/>
      <c r="K78" s="71" t="s">
        <v>471</v>
      </c>
      <c r="L78" s="73">
        <v>4</v>
      </c>
      <c r="M78" s="73">
        <v>5</v>
      </c>
      <c r="N78" s="84">
        <v>1</v>
      </c>
      <c r="O78" s="84">
        <v>2</v>
      </c>
      <c r="P78" s="84">
        <v>2</v>
      </c>
      <c r="Q78" s="84">
        <v>3</v>
      </c>
      <c r="R78" s="211">
        <f>'VALORES VARIABLES'!L31</f>
        <v>3</v>
      </c>
    </row>
    <row r="79" spans="1:18" ht="91.5" customHeight="1" x14ac:dyDescent="0.25">
      <c r="A79" s="357"/>
      <c r="B79" s="356"/>
      <c r="C79" s="357"/>
      <c r="D79" s="80" t="s">
        <v>757</v>
      </c>
      <c r="E79" s="182" t="s">
        <v>758</v>
      </c>
      <c r="F79" s="182" t="s">
        <v>759</v>
      </c>
      <c r="G79" s="182" t="s">
        <v>760</v>
      </c>
      <c r="H79" s="80">
        <v>61</v>
      </c>
      <c r="I79" s="182" t="s">
        <v>761</v>
      </c>
      <c r="J79" s="81" t="s">
        <v>470</v>
      </c>
      <c r="K79" s="71" t="s">
        <v>471</v>
      </c>
      <c r="L79" s="73">
        <v>0</v>
      </c>
      <c r="M79" s="73">
        <v>3</v>
      </c>
      <c r="N79" s="84">
        <v>2</v>
      </c>
      <c r="O79" s="84">
        <v>3</v>
      </c>
      <c r="P79" s="84">
        <v>3</v>
      </c>
      <c r="Q79" s="84">
        <v>3</v>
      </c>
      <c r="R79" s="221">
        <f>'VALORES VARIABLES'!L76</f>
        <v>1</v>
      </c>
    </row>
    <row r="80" spans="1:18" ht="90" customHeight="1" x14ac:dyDescent="0.25">
      <c r="A80" s="357"/>
      <c r="B80" s="356">
        <v>4.3</v>
      </c>
      <c r="C80" s="357" t="s">
        <v>762</v>
      </c>
      <c r="D80" s="80" t="s">
        <v>763</v>
      </c>
      <c r="E80" s="182" t="s">
        <v>764</v>
      </c>
      <c r="F80" s="182" t="s">
        <v>765</v>
      </c>
      <c r="G80" s="182" t="s">
        <v>766</v>
      </c>
      <c r="H80" s="80">
        <v>62</v>
      </c>
      <c r="I80" s="182" t="s">
        <v>767</v>
      </c>
      <c r="J80" s="81" t="s">
        <v>470</v>
      </c>
      <c r="K80" s="71" t="s">
        <v>471</v>
      </c>
      <c r="L80" s="73">
        <v>0</v>
      </c>
      <c r="M80" s="73">
        <v>0</v>
      </c>
      <c r="N80" s="84">
        <v>1</v>
      </c>
      <c r="O80" s="84">
        <v>1</v>
      </c>
      <c r="P80" s="84">
        <v>1</v>
      </c>
      <c r="Q80" s="84">
        <v>1</v>
      </c>
      <c r="R80" s="211">
        <v>2</v>
      </c>
    </row>
    <row r="81" spans="1:18" ht="66" customHeight="1" x14ac:dyDescent="0.25">
      <c r="A81" s="357"/>
      <c r="B81" s="356"/>
      <c r="C81" s="357"/>
      <c r="D81" s="80" t="s">
        <v>768</v>
      </c>
      <c r="E81" s="79" t="s">
        <v>769</v>
      </c>
      <c r="F81" s="79" t="s">
        <v>770</v>
      </c>
      <c r="G81" s="79" t="s">
        <v>771</v>
      </c>
      <c r="H81" s="78">
        <v>63</v>
      </c>
      <c r="I81" s="79" t="s">
        <v>772</v>
      </c>
      <c r="J81" s="82"/>
      <c r="K81" s="71" t="s">
        <v>471</v>
      </c>
      <c r="L81" s="73">
        <v>0</v>
      </c>
      <c r="M81" s="73">
        <v>0</v>
      </c>
      <c r="N81" s="84">
        <v>0</v>
      </c>
      <c r="O81" s="84">
        <v>0</v>
      </c>
      <c r="P81" s="84">
        <v>0</v>
      </c>
      <c r="Q81" s="84">
        <v>0</v>
      </c>
      <c r="R81" s="211">
        <v>0</v>
      </c>
    </row>
    <row r="82" spans="1:18" ht="53.25" customHeight="1" x14ac:dyDescent="0.25">
      <c r="A82" s="357"/>
      <c r="B82" s="356"/>
      <c r="C82" s="357"/>
      <c r="D82" s="80" t="s">
        <v>773</v>
      </c>
      <c r="E82" s="81" t="s">
        <v>774</v>
      </c>
      <c r="F82" s="81" t="s">
        <v>775</v>
      </c>
      <c r="G82" s="81" t="s">
        <v>776</v>
      </c>
      <c r="H82" s="80">
        <v>64</v>
      </c>
      <c r="I82" s="81" t="s">
        <v>777</v>
      </c>
      <c r="J82" s="82"/>
      <c r="K82" s="71" t="s">
        <v>471</v>
      </c>
      <c r="L82" s="73">
        <v>0</v>
      </c>
      <c r="M82" s="73">
        <v>0</v>
      </c>
      <c r="N82" s="84">
        <v>0</v>
      </c>
      <c r="O82" s="84">
        <v>0</v>
      </c>
      <c r="P82" s="84">
        <v>0</v>
      </c>
      <c r="Q82" s="84">
        <v>0</v>
      </c>
      <c r="R82" s="211">
        <v>0</v>
      </c>
    </row>
    <row r="83" spans="1:18" ht="100.5" customHeight="1" x14ac:dyDescent="0.25">
      <c r="A83" s="357"/>
      <c r="B83" s="356" t="s">
        <v>778</v>
      </c>
      <c r="C83" s="357" t="s">
        <v>779</v>
      </c>
      <c r="D83" s="80" t="s">
        <v>780</v>
      </c>
      <c r="E83" s="81" t="s">
        <v>781</v>
      </c>
      <c r="F83" s="81" t="s">
        <v>782</v>
      </c>
      <c r="G83" s="95" t="s">
        <v>783</v>
      </c>
      <c r="H83" s="80">
        <v>65</v>
      </c>
      <c r="I83" s="81" t="s">
        <v>784</v>
      </c>
      <c r="J83" s="82"/>
      <c r="K83" s="71" t="s">
        <v>471</v>
      </c>
      <c r="L83" s="93">
        <v>0</v>
      </c>
      <c r="M83" s="93">
        <v>0</v>
      </c>
      <c r="N83" s="83">
        <v>0</v>
      </c>
      <c r="O83" s="83">
        <v>0</v>
      </c>
      <c r="P83" s="83">
        <v>0.1</v>
      </c>
      <c r="Q83" s="83">
        <v>0.1</v>
      </c>
      <c r="R83" s="223">
        <v>0.4</v>
      </c>
    </row>
    <row r="84" spans="1:18" ht="57.75" customHeight="1" x14ac:dyDescent="0.25">
      <c r="A84" s="357"/>
      <c r="B84" s="356"/>
      <c r="C84" s="357"/>
      <c r="D84" s="80" t="s">
        <v>785</v>
      </c>
      <c r="E84" s="81" t="s">
        <v>786</v>
      </c>
      <c r="F84" s="81" t="s">
        <v>787</v>
      </c>
      <c r="G84" s="95" t="s">
        <v>788</v>
      </c>
      <c r="H84" s="80">
        <v>66</v>
      </c>
      <c r="I84" s="81" t="s">
        <v>789</v>
      </c>
      <c r="J84" s="82"/>
      <c r="K84" s="71" t="s">
        <v>471</v>
      </c>
      <c r="L84" s="73">
        <v>1</v>
      </c>
      <c r="M84" s="73">
        <v>1</v>
      </c>
      <c r="N84" s="84">
        <v>1</v>
      </c>
      <c r="O84" s="84">
        <v>1</v>
      </c>
      <c r="P84" s="84">
        <v>1</v>
      </c>
      <c r="Q84" s="84">
        <v>1</v>
      </c>
      <c r="R84" s="211">
        <v>1</v>
      </c>
    </row>
    <row r="85" spans="1:18" ht="20.100000000000001" customHeight="1" x14ac:dyDescent="0.25">
      <c r="A85" s="360" t="s">
        <v>449</v>
      </c>
      <c r="B85" s="360" t="s">
        <v>0</v>
      </c>
      <c r="C85" s="359" t="s">
        <v>450</v>
      </c>
      <c r="D85" s="359" t="s">
        <v>451</v>
      </c>
      <c r="E85" s="359" t="s">
        <v>452</v>
      </c>
      <c r="F85" s="359" t="s">
        <v>453</v>
      </c>
      <c r="G85" s="359" t="s">
        <v>454</v>
      </c>
      <c r="H85" s="359" t="s">
        <v>451</v>
      </c>
      <c r="I85" s="359" t="s">
        <v>455</v>
      </c>
      <c r="J85" s="61"/>
      <c r="K85" s="354" t="s">
        <v>456</v>
      </c>
      <c r="L85" s="354" t="s">
        <v>457</v>
      </c>
      <c r="M85" s="354" t="s">
        <v>458</v>
      </c>
      <c r="N85" s="354" t="s">
        <v>1003</v>
      </c>
      <c r="O85" s="354" t="s">
        <v>1004</v>
      </c>
      <c r="P85" s="354" t="s">
        <v>1005</v>
      </c>
      <c r="Q85" s="354" t="s">
        <v>1006</v>
      </c>
      <c r="R85" s="354" t="str">
        <f>R11</f>
        <v>2DO TRIMESTRE 2024</v>
      </c>
    </row>
    <row r="86" spans="1:18" ht="38.25" customHeight="1" x14ac:dyDescent="0.25">
      <c r="A86" s="360"/>
      <c r="B86" s="360"/>
      <c r="C86" s="359"/>
      <c r="D86" s="359"/>
      <c r="E86" s="359"/>
      <c r="F86" s="359"/>
      <c r="G86" s="359"/>
      <c r="H86" s="359"/>
      <c r="I86" s="359"/>
      <c r="J86" s="61"/>
      <c r="K86" s="354"/>
      <c r="L86" s="354"/>
      <c r="M86" s="354"/>
      <c r="N86" s="354"/>
      <c r="O86" s="354"/>
      <c r="P86" s="354"/>
      <c r="Q86" s="354"/>
      <c r="R86" s="354"/>
    </row>
    <row r="87" spans="1:18" ht="66.75" customHeight="1" x14ac:dyDescent="0.25">
      <c r="A87" s="357" t="s">
        <v>790</v>
      </c>
      <c r="B87" s="356">
        <v>5.0999999999999996</v>
      </c>
      <c r="C87" s="357" t="s">
        <v>791</v>
      </c>
      <c r="D87" s="80" t="s">
        <v>792</v>
      </c>
      <c r="E87" s="81" t="s">
        <v>793</v>
      </c>
      <c r="F87" s="81" t="s">
        <v>794</v>
      </c>
      <c r="G87" s="81" t="s">
        <v>795</v>
      </c>
      <c r="H87" s="80">
        <v>67</v>
      </c>
      <c r="I87" s="81" t="s">
        <v>796</v>
      </c>
      <c r="J87" s="82"/>
      <c r="K87" s="71" t="s">
        <v>552</v>
      </c>
      <c r="L87" s="73">
        <v>1</v>
      </c>
      <c r="M87" s="73">
        <v>1</v>
      </c>
      <c r="N87" s="84">
        <v>1</v>
      </c>
      <c r="O87" s="84">
        <v>1</v>
      </c>
      <c r="P87" s="84">
        <v>1</v>
      </c>
      <c r="Q87" s="84">
        <v>1</v>
      </c>
      <c r="R87" s="211">
        <v>1</v>
      </c>
    </row>
    <row r="88" spans="1:18" ht="63" customHeight="1" x14ac:dyDescent="0.25">
      <c r="A88" s="357"/>
      <c r="B88" s="356"/>
      <c r="C88" s="357"/>
      <c r="D88" s="80" t="s">
        <v>797</v>
      </c>
      <c r="E88" s="81" t="s">
        <v>798</v>
      </c>
      <c r="F88" s="81" t="s">
        <v>799</v>
      </c>
      <c r="G88" s="81" t="s">
        <v>800</v>
      </c>
      <c r="H88" s="80">
        <v>68</v>
      </c>
      <c r="I88" s="81" t="s">
        <v>801</v>
      </c>
      <c r="J88" s="82"/>
      <c r="K88" s="71" t="s">
        <v>552</v>
      </c>
      <c r="L88" s="66" t="s">
        <v>465</v>
      </c>
      <c r="M88" s="66" t="s">
        <v>465</v>
      </c>
      <c r="N88" s="66" t="s">
        <v>465</v>
      </c>
      <c r="O88" s="66" t="s">
        <v>465</v>
      </c>
      <c r="P88" s="66" t="s">
        <v>465</v>
      </c>
      <c r="Q88" s="66" t="s">
        <v>465</v>
      </c>
      <c r="R88" s="206" t="s">
        <v>465</v>
      </c>
    </row>
    <row r="89" spans="1:18" ht="103.5" customHeight="1" x14ac:dyDescent="0.25">
      <c r="A89" s="357"/>
      <c r="B89" s="356"/>
      <c r="C89" s="357"/>
      <c r="D89" s="80" t="s">
        <v>802</v>
      </c>
      <c r="E89" s="81" t="s">
        <v>803</v>
      </c>
      <c r="F89" s="81" t="s">
        <v>804</v>
      </c>
      <c r="G89" s="81" t="s">
        <v>805</v>
      </c>
      <c r="H89" s="80">
        <v>69</v>
      </c>
      <c r="I89" s="81" t="s">
        <v>806</v>
      </c>
      <c r="J89" s="82"/>
      <c r="K89" s="71" t="s">
        <v>552</v>
      </c>
      <c r="L89" s="73">
        <v>4</v>
      </c>
      <c r="M89" s="73">
        <v>2</v>
      </c>
      <c r="N89" s="84">
        <v>3</v>
      </c>
      <c r="O89" s="84">
        <v>3</v>
      </c>
      <c r="P89" s="84">
        <v>3</v>
      </c>
      <c r="Q89" s="84">
        <v>3</v>
      </c>
      <c r="R89" s="211">
        <v>3</v>
      </c>
    </row>
    <row r="90" spans="1:18" ht="98.25" customHeight="1" x14ac:dyDescent="0.25">
      <c r="A90" s="357"/>
      <c r="B90" s="356"/>
      <c r="C90" s="357"/>
      <c r="D90" s="80" t="s">
        <v>807</v>
      </c>
      <c r="E90" s="81" t="s">
        <v>808</v>
      </c>
      <c r="F90" s="81" t="s">
        <v>809</v>
      </c>
      <c r="G90" s="81" t="s">
        <v>805</v>
      </c>
      <c r="H90" s="80">
        <v>70</v>
      </c>
      <c r="I90" s="81" t="s">
        <v>810</v>
      </c>
      <c r="J90" s="82"/>
      <c r="K90" s="71" t="s">
        <v>552</v>
      </c>
      <c r="L90" s="73">
        <v>2</v>
      </c>
      <c r="M90" s="73">
        <v>2</v>
      </c>
      <c r="N90" s="84">
        <v>2</v>
      </c>
      <c r="O90" s="84">
        <v>2</v>
      </c>
      <c r="P90" s="84">
        <v>2</v>
      </c>
      <c r="Q90" s="84">
        <v>2</v>
      </c>
      <c r="R90" s="211">
        <v>3</v>
      </c>
    </row>
    <row r="91" spans="1:18" ht="96.75" customHeight="1" x14ac:dyDescent="0.25">
      <c r="A91" s="357"/>
      <c r="B91" s="356"/>
      <c r="C91" s="357"/>
      <c r="D91" s="69" t="s">
        <v>811</v>
      </c>
      <c r="E91" s="81" t="s">
        <v>812</v>
      </c>
      <c r="F91" s="81" t="s">
        <v>385</v>
      </c>
      <c r="G91" s="81" t="s">
        <v>386</v>
      </c>
      <c r="H91" s="80">
        <v>71</v>
      </c>
      <c r="I91" s="81" t="s">
        <v>387</v>
      </c>
      <c r="J91" s="82"/>
      <c r="K91" s="71" t="s">
        <v>552</v>
      </c>
      <c r="L91" s="73">
        <v>18</v>
      </c>
      <c r="M91" s="73">
        <v>20</v>
      </c>
      <c r="N91" s="84">
        <v>20</v>
      </c>
      <c r="O91" s="84">
        <v>20</v>
      </c>
      <c r="P91" s="84">
        <v>20</v>
      </c>
      <c r="Q91" s="84">
        <v>20</v>
      </c>
      <c r="R91" s="211">
        <f>'VALORES VARIABLES'!L62</f>
        <v>21</v>
      </c>
    </row>
    <row r="92" spans="1:18" ht="71.25" customHeight="1" x14ac:dyDescent="0.25">
      <c r="A92" s="357"/>
      <c r="B92" s="356"/>
      <c r="C92" s="357"/>
      <c r="D92" s="80">
        <v>5.16</v>
      </c>
      <c r="E92" s="81" t="s">
        <v>813</v>
      </c>
      <c r="F92" s="81" t="s">
        <v>814</v>
      </c>
      <c r="G92" s="81" t="s">
        <v>815</v>
      </c>
      <c r="H92" s="80">
        <v>72</v>
      </c>
      <c r="I92" s="81" t="s">
        <v>816</v>
      </c>
      <c r="J92" s="82"/>
      <c r="K92" s="71" t="s">
        <v>552</v>
      </c>
      <c r="L92" s="73">
        <v>91</v>
      </c>
      <c r="M92" s="73">
        <v>10</v>
      </c>
      <c r="N92" s="84">
        <v>105</v>
      </c>
      <c r="O92" s="84">
        <v>110</v>
      </c>
      <c r="P92" s="84">
        <v>115</v>
      </c>
      <c r="Q92" s="84">
        <v>120</v>
      </c>
      <c r="R92" s="221">
        <v>21</v>
      </c>
    </row>
    <row r="93" spans="1:18" ht="45" customHeight="1" x14ac:dyDescent="0.25">
      <c r="A93" s="357"/>
      <c r="B93" s="356">
        <v>5.2</v>
      </c>
      <c r="C93" s="357" t="s">
        <v>395</v>
      </c>
      <c r="D93" s="361" t="s">
        <v>396</v>
      </c>
      <c r="E93" s="358" t="s">
        <v>817</v>
      </c>
      <c r="F93" s="81" t="s">
        <v>818</v>
      </c>
      <c r="G93" s="81" t="s">
        <v>819</v>
      </c>
      <c r="H93" s="80">
        <v>73</v>
      </c>
      <c r="I93" s="81" t="s">
        <v>820</v>
      </c>
      <c r="J93" s="82"/>
      <c r="K93" s="71" t="s">
        <v>552</v>
      </c>
      <c r="L93" s="73">
        <v>1</v>
      </c>
      <c r="M93" s="73">
        <v>2</v>
      </c>
      <c r="N93" s="84">
        <v>2</v>
      </c>
      <c r="O93" s="84">
        <v>1</v>
      </c>
      <c r="P93" s="84">
        <v>1</v>
      </c>
      <c r="Q93" s="84">
        <v>1</v>
      </c>
      <c r="R93" s="211">
        <v>1</v>
      </c>
    </row>
    <row r="94" spans="1:18" ht="64.5" customHeight="1" x14ac:dyDescent="0.25">
      <c r="A94" s="357"/>
      <c r="B94" s="356"/>
      <c r="C94" s="357"/>
      <c r="D94" s="361"/>
      <c r="E94" s="358"/>
      <c r="F94" s="79" t="s">
        <v>821</v>
      </c>
      <c r="G94" s="79" t="s">
        <v>822</v>
      </c>
      <c r="H94" s="78">
        <v>74</v>
      </c>
      <c r="I94" s="79" t="s">
        <v>823</v>
      </c>
      <c r="J94" s="82"/>
      <c r="K94" s="71" t="s">
        <v>552</v>
      </c>
      <c r="L94" s="73">
        <v>0</v>
      </c>
      <c r="M94" s="73">
        <v>0</v>
      </c>
      <c r="N94" s="84">
        <v>0</v>
      </c>
      <c r="O94" s="84">
        <v>0</v>
      </c>
      <c r="P94" s="84">
        <v>0</v>
      </c>
      <c r="Q94" s="84">
        <v>0</v>
      </c>
      <c r="R94" s="211">
        <v>0</v>
      </c>
    </row>
    <row r="95" spans="1:18" ht="111" customHeight="1" x14ac:dyDescent="0.25">
      <c r="A95" s="357"/>
      <c r="B95" s="356"/>
      <c r="C95" s="357"/>
      <c r="D95" s="361"/>
      <c r="E95" s="358"/>
      <c r="F95" s="81" t="s">
        <v>824</v>
      </c>
      <c r="G95" s="81" t="s">
        <v>825</v>
      </c>
      <c r="H95" s="80">
        <v>75</v>
      </c>
      <c r="I95" s="81" t="s">
        <v>826</v>
      </c>
      <c r="J95" s="81" t="s">
        <v>827</v>
      </c>
      <c r="K95" s="71" t="s">
        <v>552</v>
      </c>
      <c r="L95" s="73">
        <v>0</v>
      </c>
      <c r="M95" s="73">
        <v>0</v>
      </c>
      <c r="N95" s="84">
        <v>0</v>
      </c>
      <c r="O95" s="84">
        <v>0</v>
      </c>
      <c r="P95" s="84">
        <v>0</v>
      </c>
      <c r="Q95" s="84">
        <v>0</v>
      </c>
      <c r="R95" s="211">
        <v>0</v>
      </c>
    </row>
    <row r="96" spans="1:18" ht="36" customHeight="1" x14ac:dyDescent="0.25">
      <c r="A96" s="357"/>
      <c r="B96" s="356">
        <v>5.3</v>
      </c>
      <c r="C96" s="357" t="s">
        <v>401</v>
      </c>
      <c r="D96" s="361" t="s">
        <v>402</v>
      </c>
      <c r="E96" s="358" t="s">
        <v>828</v>
      </c>
      <c r="F96" s="81" t="s">
        <v>829</v>
      </c>
      <c r="G96" s="81" t="s">
        <v>830</v>
      </c>
      <c r="H96" s="80">
        <v>76</v>
      </c>
      <c r="I96" s="81" t="s">
        <v>831</v>
      </c>
      <c r="J96" s="81" t="s">
        <v>470</v>
      </c>
      <c r="K96" s="71" t="s">
        <v>552</v>
      </c>
      <c r="L96" s="73">
        <v>0</v>
      </c>
      <c r="M96" s="73">
        <v>0</v>
      </c>
      <c r="N96" s="84">
        <v>0</v>
      </c>
      <c r="O96" s="84">
        <v>0</v>
      </c>
      <c r="P96" s="84">
        <v>0</v>
      </c>
      <c r="Q96" s="84">
        <v>1</v>
      </c>
      <c r="R96" s="211">
        <v>0</v>
      </c>
    </row>
    <row r="97" spans="1:18" ht="42" customHeight="1" x14ac:dyDescent="0.25">
      <c r="A97" s="357"/>
      <c r="B97" s="356"/>
      <c r="C97" s="357"/>
      <c r="D97" s="361"/>
      <c r="E97" s="358"/>
      <c r="F97" s="81" t="s">
        <v>832</v>
      </c>
      <c r="G97" s="81" t="s">
        <v>833</v>
      </c>
      <c r="H97" s="80">
        <v>77</v>
      </c>
      <c r="I97" s="81" t="s">
        <v>834</v>
      </c>
      <c r="J97" s="81" t="s">
        <v>470</v>
      </c>
      <c r="K97" s="71" t="s">
        <v>552</v>
      </c>
      <c r="L97" s="73">
        <v>0</v>
      </c>
      <c r="M97" s="73">
        <v>0</v>
      </c>
      <c r="N97" s="84">
        <v>0</v>
      </c>
      <c r="O97" s="84">
        <v>0</v>
      </c>
      <c r="P97" s="84">
        <v>0</v>
      </c>
      <c r="Q97" s="84">
        <v>0</v>
      </c>
      <c r="R97" s="211">
        <v>0</v>
      </c>
    </row>
    <row r="98" spans="1:18" ht="77.25" customHeight="1" x14ac:dyDescent="0.25">
      <c r="A98" s="357"/>
      <c r="B98" s="356"/>
      <c r="C98" s="357"/>
      <c r="D98" s="80" t="s">
        <v>835</v>
      </c>
      <c r="E98" s="81" t="s">
        <v>1009</v>
      </c>
      <c r="F98" s="81" t="s">
        <v>836</v>
      </c>
      <c r="G98" s="81" t="s">
        <v>837</v>
      </c>
      <c r="H98" s="80">
        <v>78</v>
      </c>
      <c r="I98" s="81" t="s">
        <v>838</v>
      </c>
      <c r="J98" s="81" t="s">
        <v>470</v>
      </c>
      <c r="K98" s="71" t="s">
        <v>552</v>
      </c>
      <c r="L98" s="93">
        <v>0.32929999999999998</v>
      </c>
      <c r="M98" s="93">
        <v>0.45</v>
      </c>
      <c r="N98" s="94">
        <v>0.47</v>
      </c>
      <c r="O98" s="94">
        <v>0.49</v>
      </c>
      <c r="P98" s="94">
        <v>0.51</v>
      </c>
      <c r="Q98" s="94">
        <v>0.53</v>
      </c>
      <c r="R98" s="213">
        <v>0.2462</v>
      </c>
    </row>
    <row r="99" spans="1:18" ht="72.75" customHeight="1" x14ac:dyDescent="0.25">
      <c r="A99" s="357"/>
      <c r="B99" s="356" t="s">
        <v>839</v>
      </c>
      <c r="C99" s="357" t="s">
        <v>840</v>
      </c>
      <c r="D99" s="80" t="s">
        <v>841</v>
      </c>
      <c r="E99" s="81" t="s">
        <v>842</v>
      </c>
      <c r="F99" s="81" t="s">
        <v>843</v>
      </c>
      <c r="G99" s="95" t="s">
        <v>844</v>
      </c>
      <c r="H99" s="80">
        <v>79</v>
      </c>
      <c r="I99" s="81" t="s">
        <v>845</v>
      </c>
      <c r="J99" s="81" t="s">
        <v>470</v>
      </c>
      <c r="K99" s="71" t="s">
        <v>552</v>
      </c>
      <c r="L99" s="73">
        <v>0</v>
      </c>
      <c r="M99" s="73">
        <v>0</v>
      </c>
      <c r="N99" s="84">
        <v>0</v>
      </c>
      <c r="O99" s="84">
        <v>1</v>
      </c>
      <c r="P99" s="84">
        <v>1</v>
      </c>
      <c r="Q99" s="84">
        <v>1</v>
      </c>
      <c r="R99" s="221">
        <v>0</v>
      </c>
    </row>
    <row r="100" spans="1:18" ht="68.25" customHeight="1" x14ac:dyDescent="0.25">
      <c r="A100" s="357"/>
      <c r="B100" s="356"/>
      <c r="C100" s="357"/>
      <c r="D100" s="80" t="s">
        <v>846</v>
      </c>
      <c r="E100" s="81" t="s">
        <v>847</v>
      </c>
      <c r="F100" s="81" t="s">
        <v>848</v>
      </c>
      <c r="G100" s="95" t="s">
        <v>849</v>
      </c>
      <c r="H100" s="80">
        <v>80</v>
      </c>
      <c r="I100" s="81" t="s">
        <v>850</v>
      </c>
      <c r="J100" s="81" t="s">
        <v>470</v>
      </c>
      <c r="K100" s="71" t="s">
        <v>552</v>
      </c>
      <c r="L100" s="73">
        <v>0</v>
      </c>
      <c r="M100" s="73">
        <v>0</v>
      </c>
      <c r="N100" s="84">
        <v>15</v>
      </c>
      <c r="O100" s="84">
        <v>15</v>
      </c>
      <c r="P100" s="84">
        <v>15</v>
      </c>
      <c r="Q100" s="84">
        <v>15</v>
      </c>
      <c r="R100" s="211">
        <v>17</v>
      </c>
    </row>
    <row r="101" spans="1:18" ht="20.100000000000001" customHeight="1" x14ac:dyDescent="0.25">
      <c r="A101" s="360" t="s">
        <v>449</v>
      </c>
      <c r="B101" s="360" t="s">
        <v>0</v>
      </c>
      <c r="C101" s="359" t="s">
        <v>450</v>
      </c>
      <c r="D101" s="359" t="s">
        <v>451</v>
      </c>
      <c r="E101" s="359" t="s">
        <v>452</v>
      </c>
      <c r="F101" s="359" t="s">
        <v>453</v>
      </c>
      <c r="G101" s="359" t="s">
        <v>454</v>
      </c>
      <c r="H101" s="359" t="s">
        <v>451</v>
      </c>
      <c r="I101" s="359" t="s">
        <v>455</v>
      </c>
      <c r="J101" s="61"/>
      <c r="K101" s="354" t="s">
        <v>456</v>
      </c>
      <c r="L101" s="354" t="s">
        <v>457</v>
      </c>
      <c r="M101" s="354" t="s">
        <v>458</v>
      </c>
      <c r="N101" s="354" t="s">
        <v>1003</v>
      </c>
      <c r="O101" s="354" t="s">
        <v>1004</v>
      </c>
      <c r="P101" s="354" t="s">
        <v>1005</v>
      </c>
      <c r="Q101" s="354" t="s">
        <v>1006</v>
      </c>
      <c r="R101" s="354" t="s">
        <v>987</v>
      </c>
    </row>
    <row r="102" spans="1:18" ht="44.25" customHeight="1" x14ac:dyDescent="0.25">
      <c r="A102" s="360"/>
      <c r="B102" s="360"/>
      <c r="C102" s="359"/>
      <c r="D102" s="359"/>
      <c r="E102" s="359"/>
      <c r="F102" s="359"/>
      <c r="G102" s="359"/>
      <c r="H102" s="359"/>
      <c r="I102" s="359"/>
      <c r="J102" s="61"/>
      <c r="K102" s="354"/>
      <c r="L102" s="354"/>
      <c r="M102" s="354"/>
      <c r="N102" s="354"/>
      <c r="O102" s="354"/>
      <c r="P102" s="354"/>
      <c r="Q102" s="354"/>
      <c r="R102" s="354"/>
    </row>
    <row r="103" spans="1:18" ht="57" customHeight="1" x14ac:dyDescent="0.25">
      <c r="A103" s="357" t="s">
        <v>851</v>
      </c>
      <c r="B103" s="356">
        <v>6.1</v>
      </c>
      <c r="C103" s="357" t="s">
        <v>852</v>
      </c>
      <c r="D103" s="80" t="s">
        <v>853</v>
      </c>
      <c r="E103" s="79" t="s">
        <v>854</v>
      </c>
      <c r="F103" s="79" t="s">
        <v>855</v>
      </c>
      <c r="G103" s="79" t="s">
        <v>855</v>
      </c>
      <c r="H103" s="78">
        <v>81</v>
      </c>
      <c r="I103" s="79" t="s">
        <v>1023</v>
      </c>
      <c r="J103" s="82"/>
      <c r="K103" s="71" t="s">
        <v>526</v>
      </c>
      <c r="L103" s="71" t="s">
        <v>856</v>
      </c>
      <c r="M103" s="71" t="s">
        <v>856</v>
      </c>
      <c r="N103" s="71" t="s">
        <v>856</v>
      </c>
      <c r="O103" s="71" t="s">
        <v>856</v>
      </c>
      <c r="P103" s="71" t="s">
        <v>856</v>
      </c>
      <c r="Q103" s="71" t="s">
        <v>856</v>
      </c>
      <c r="R103" s="210" t="s">
        <v>856</v>
      </c>
    </row>
    <row r="104" spans="1:18" ht="66" customHeight="1" x14ac:dyDescent="0.25">
      <c r="A104" s="357"/>
      <c r="B104" s="356"/>
      <c r="C104" s="357"/>
      <c r="D104" s="80" t="s">
        <v>857</v>
      </c>
      <c r="E104" s="81" t="s">
        <v>858</v>
      </c>
      <c r="F104" s="81" t="s">
        <v>859</v>
      </c>
      <c r="G104" s="81" t="s">
        <v>859</v>
      </c>
      <c r="H104" s="80">
        <v>82</v>
      </c>
      <c r="I104" s="81" t="s">
        <v>860</v>
      </c>
      <c r="J104" s="82"/>
      <c r="K104" s="71" t="s">
        <v>526</v>
      </c>
      <c r="L104" s="71" t="s">
        <v>856</v>
      </c>
      <c r="M104" s="71" t="s">
        <v>861</v>
      </c>
      <c r="N104" s="71" t="s">
        <v>861</v>
      </c>
      <c r="O104" s="71" t="s">
        <v>856</v>
      </c>
      <c r="P104" s="71" t="s">
        <v>856</v>
      </c>
      <c r="Q104" s="71" t="s">
        <v>856</v>
      </c>
      <c r="R104" s="210" t="s">
        <v>856</v>
      </c>
    </row>
    <row r="105" spans="1:18" ht="60.75" customHeight="1" x14ac:dyDescent="0.25">
      <c r="A105" s="357"/>
      <c r="B105" s="356"/>
      <c r="C105" s="357"/>
      <c r="D105" s="80" t="s">
        <v>862</v>
      </c>
      <c r="E105" s="81" t="s">
        <v>863</v>
      </c>
      <c r="F105" s="81" t="s">
        <v>864</v>
      </c>
      <c r="G105" s="81" t="s">
        <v>864</v>
      </c>
      <c r="H105" s="80">
        <v>83</v>
      </c>
      <c r="I105" s="81" t="s">
        <v>865</v>
      </c>
      <c r="J105" s="82"/>
      <c r="K105" s="71" t="s">
        <v>526</v>
      </c>
      <c r="L105" s="71" t="s">
        <v>856</v>
      </c>
      <c r="M105" s="71" t="s">
        <v>861</v>
      </c>
      <c r="N105" s="71" t="s">
        <v>861</v>
      </c>
      <c r="O105" s="71" t="s">
        <v>856</v>
      </c>
      <c r="P105" s="71" t="s">
        <v>856</v>
      </c>
      <c r="Q105" s="71" t="s">
        <v>856</v>
      </c>
      <c r="R105" s="210" t="s">
        <v>856</v>
      </c>
    </row>
    <row r="106" spans="1:18" ht="60.75" customHeight="1" x14ac:dyDescent="0.25">
      <c r="A106" s="357"/>
      <c r="B106" s="356"/>
      <c r="C106" s="357"/>
      <c r="D106" s="80" t="s">
        <v>866</v>
      </c>
      <c r="E106" s="81" t="s">
        <v>867</v>
      </c>
      <c r="F106" s="81" t="s">
        <v>868</v>
      </c>
      <c r="G106" s="81" t="s">
        <v>869</v>
      </c>
      <c r="H106" s="80">
        <v>84</v>
      </c>
      <c r="I106" s="81" t="s">
        <v>870</v>
      </c>
      <c r="J106" s="82"/>
      <c r="K106" s="71" t="s">
        <v>526</v>
      </c>
      <c r="L106" s="73">
        <v>1</v>
      </c>
      <c r="M106" s="73">
        <v>1</v>
      </c>
      <c r="N106" s="70">
        <v>0</v>
      </c>
      <c r="O106" s="70">
        <v>1</v>
      </c>
      <c r="P106" s="70">
        <v>1</v>
      </c>
      <c r="Q106" s="70">
        <v>1</v>
      </c>
      <c r="R106" s="208">
        <v>1</v>
      </c>
    </row>
    <row r="107" spans="1:18" ht="57" customHeight="1" x14ac:dyDescent="0.25">
      <c r="A107" s="357"/>
      <c r="B107" s="356">
        <v>6.2</v>
      </c>
      <c r="C107" s="357" t="s">
        <v>871</v>
      </c>
      <c r="D107" s="80" t="s">
        <v>872</v>
      </c>
      <c r="E107" s="81" t="s">
        <v>873</v>
      </c>
      <c r="F107" s="81" t="s">
        <v>874</v>
      </c>
      <c r="G107" s="81" t="s">
        <v>875</v>
      </c>
      <c r="H107" s="80">
        <v>85</v>
      </c>
      <c r="I107" s="81" t="s">
        <v>1010</v>
      </c>
      <c r="J107" s="82"/>
      <c r="K107" s="71" t="s">
        <v>582</v>
      </c>
      <c r="L107" s="73">
        <v>1</v>
      </c>
      <c r="M107" s="73">
        <v>1</v>
      </c>
      <c r="N107" s="70">
        <v>1</v>
      </c>
      <c r="O107" s="70">
        <v>1</v>
      </c>
      <c r="P107" s="70">
        <v>1</v>
      </c>
      <c r="Q107" s="70">
        <v>1</v>
      </c>
      <c r="R107" s="208">
        <v>1</v>
      </c>
    </row>
    <row r="108" spans="1:18" ht="63" customHeight="1" x14ac:dyDescent="0.25">
      <c r="A108" s="357"/>
      <c r="B108" s="356"/>
      <c r="C108" s="357"/>
      <c r="D108" s="80" t="s">
        <v>876</v>
      </c>
      <c r="E108" s="81" t="s">
        <v>877</v>
      </c>
      <c r="F108" s="81" t="s">
        <v>878</v>
      </c>
      <c r="G108" s="81" t="s">
        <v>879</v>
      </c>
      <c r="H108" s="80">
        <v>86</v>
      </c>
      <c r="I108" s="81" t="s">
        <v>880</v>
      </c>
      <c r="J108" s="82"/>
      <c r="K108" s="71" t="s">
        <v>582</v>
      </c>
      <c r="L108" s="73">
        <v>1</v>
      </c>
      <c r="M108" s="73">
        <v>1</v>
      </c>
      <c r="N108" s="70">
        <v>1</v>
      </c>
      <c r="O108" s="70">
        <v>1</v>
      </c>
      <c r="P108" s="70">
        <v>1</v>
      </c>
      <c r="Q108" s="70">
        <v>1</v>
      </c>
      <c r="R108" s="208">
        <v>1</v>
      </c>
    </row>
    <row r="109" spans="1:18" ht="30" x14ac:dyDescent="0.25">
      <c r="A109" s="357"/>
      <c r="B109" s="356"/>
      <c r="C109" s="357"/>
      <c r="D109" s="356" t="s">
        <v>881</v>
      </c>
      <c r="E109" s="358" t="s">
        <v>882</v>
      </c>
      <c r="F109" s="81" t="s">
        <v>883</v>
      </c>
      <c r="G109" s="81" t="s">
        <v>884</v>
      </c>
      <c r="H109" s="80">
        <v>87</v>
      </c>
      <c r="I109" s="81" t="s">
        <v>1024</v>
      </c>
      <c r="J109" s="82"/>
      <c r="K109" s="71" t="s">
        <v>425</v>
      </c>
      <c r="L109" s="73">
        <v>1</v>
      </c>
      <c r="M109" s="73">
        <v>1</v>
      </c>
      <c r="N109" s="70">
        <v>1</v>
      </c>
      <c r="O109" s="70">
        <v>1</v>
      </c>
      <c r="P109" s="70">
        <v>1</v>
      </c>
      <c r="Q109" s="70">
        <v>1</v>
      </c>
      <c r="R109" s="208">
        <v>1</v>
      </c>
    </row>
    <row r="110" spans="1:18" ht="30" x14ac:dyDescent="0.25">
      <c r="A110" s="357"/>
      <c r="B110" s="356"/>
      <c r="C110" s="357"/>
      <c r="D110" s="356"/>
      <c r="E110" s="358"/>
      <c r="F110" s="81" t="s">
        <v>885</v>
      </c>
      <c r="G110" s="81" t="s">
        <v>884</v>
      </c>
      <c r="H110" s="80">
        <v>88</v>
      </c>
      <c r="I110" s="81" t="s">
        <v>1025</v>
      </c>
      <c r="J110" s="82"/>
      <c r="K110" s="71" t="s">
        <v>425</v>
      </c>
      <c r="L110" s="73">
        <v>1</v>
      </c>
      <c r="M110" s="73">
        <v>1</v>
      </c>
      <c r="N110" s="70">
        <v>1</v>
      </c>
      <c r="O110" s="70">
        <v>1</v>
      </c>
      <c r="P110" s="70">
        <v>1</v>
      </c>
      <c r="Q110" s="70">
        <v>1</v>
      </c>
      <c r="R110" s="208">
        <v>1</v>
      </c>
    </row>
    <row r="111" spans="1:18" ht="30" x14ac:dyDescent="0.25">
      <c r="A111" s="357"/>
      <c r="B111" s="356"/>
      <c r="C111" s="357"/>
      <c r="D111" s="356"/>
      <c r="E111" s="358"/>
      <c r="F111" s="81" t="s">
        <v>886</v>
      </c>
      <c r="G111" s="81" t="s">
        <v>884</v>
      </c>
      <c r="H111" s="80">
        <v>89</v>
      </c>
      <c r="I111" s="81" t="s">
        <v>886</v>
      </c>
      <c r="J111" s="82"/>
      <c r="K111" s="71" t="s">
        <v>425</v>
      </c>
      <c r="L111" s="73">
        <v>1</v>
      </c>
      <c r="M111" s="73">
        <v>1</v>
      </c>
      <c r="N111" s="70">
        <v>1</v>
      </c>
      <c r="O111" s="70">
        <v>1</v>
      </c>
      <c r="P111" s="70">
        <v>1</v>
      </c>
      <c r="Q111" s="70">
        <v>1</v>
      </c>
      <c r="R111" s="208">
        <v>1</v>
      </c>
    </row>
    <row r="112" spans="1:18" ht="30" x14ac:dyDescent="0.25">
      <c r="A112" s="357"/>
      <c r="B112" s="356"/>
      <c r="C112" s="357"/>
      <c r="D112" s="356"/>
      <c r="E112" s="358"/>
      <c r="F112" s="81" t="s">
        <v>887</v>
      </c>
      <c r="G112" s="81" t="s">
        <v>884</v>
      </c>
      <c r="H112" s="80">
        <v>90</v>
      </c>
      <c r="I112" s="81" t="s">
        <v>1026</v>
      </c>
      <c r="J112" s="82"/>
      <c r="K112" s="71" t="s">
        <v>425</v>
      </c>
      <c r="L112" s="73">
        <v>1</v>
      </c>
      <c r="M112" s="73">
        <v>1</v>
      </c>
      <c r="N112" s="70">
        <v>1</v>
      </c>
      <c r="O112" s="70">
        <v>1</v>
      </c>
      <c r="P112" s="70">
        <v>1</v>
      </c>
      <c r="Q112" s="70">
        <v>1</v>
      </c>
      <c r="R112" s="208">
        <v>1</v>
      </c>
    </row>
    <row r="113" spans="1:18" ht="57" customHeight="1" x14ac:dyDescent="0.25">
      <c r="A113" s="357"/>
      <c r="B113" s="356"/>
      <c r="C113" s="357"/>
      <c r="D113" s="356"/>
      <c r="E113" s="358"/>
      <c r="F113" s="81" t="s">
        <v>888</v>
      </c>
      <c r="G113" s="81" t="s">
        <v>884</v>
      </c>
      <c r="H113" s="80">
        <v>91</v>
      </c>
      <c r="I113" s="81" t="s">
        <v>1027</v>
      </c>
      <c r="J113" s="82"/>
      <c r="K113" s="71" t="s">
        <v>425</v>
      </c>
      <c r="L113" s="73">
        <v>1</v>
      </c>
      <c r="M113" s="73">
        <v>1</v>
      </c>
      <c r="N113" s="70">
        <v>1</v>
      </c>
      <c r="O113" s="70">
        <v>1</v>
      </c>
      <c r="P113" s="70">
        <v>1</v>
      </c>
      <c r="Q113" s="70">
        <v>1</v>
      </c>
      <c r="R113" s="208">
        <v>1</v>
      </c>
    </row>
    <row r="114" spans="1:18" ht="38.25" customHeight="1" x14ac:dyDescent="0.25">
      <c r="A114" s="357"/>
      <c r="B114" s="356"/>
      <c r="C114" s="357"/>
      <c r="D114" s="356"/>
      <c r="E114" s="358"/>
      <c r="F114" s="81" t="s">
        <v>889</v>
      </c>
      <c r="G114" s="81" t="s">
        <v>890</v>
      </c>
      <c r="H114" s="80">
        <v>92</v>
      </c>
      <c r="I114" s="81" t="s">
        <v>1028</v>
      </c>
      <c r="J114" s="82"/>
      <c r="K114" s="71" t="s">
        <v>425</v>
      </c>
      <c r="L114" s="73">
        <v>0</v>
      </c>
      <c r="M114" s="73">
        <v>0</v>
      </c>
      <c r="N114" s="70">
        <v>0</v>
      </c>
      <c r="O114" s="70">
        <v>0</v>
      </c>
      <c r="P114" s="70">
        <v>0</v>
      </c>
      <c r="Q114" s="70">
        <v>1</v>
      </c>
      <c r="R114" s="207">
        <v>0</v>
      </c>
    </row>
    <row r="115" spans="1:18" ht="90" customHeight="1" x14ac:dyDescent="0.25">
      <c r="A115" s="357"/>
      <c r="B115" s="356"/>
      <c r="C115" s="357"/>
      <c r="D115" s="80" t="s">
        <v>891</v>
      </c>
      <c r="E115" s="81" t="s">
        <v>892</v>
      </c>
      <c r="F115" s="81" t="s">
        <v>893</v>
      </c>
      <c r="G115" s="81" t="s">
        <v>894</v>
      </c>
      <c r="H115" s="80">
        <v>93</v>
      </c>
      <c r="I115" s="81" t="s">
        <v>895</v>
      </c>
      <c r="J115" s="82"/>
      <c r="K115" s="71" t="s">
        <v>425</v>
      </c>
      <c r="L115" s="73">
        <v>0</v>
      </c>
      <c r="M115" s="73">
        <v>0</v>
      </c>
      <c r="N115" s="70">
        <v>1</v>
      </c>
      <c r="O115" s="70">
        <v>1</v>
      </c>
      <c r="P115" s="70">
        <v>1</v>
      </c>
      <c r="Q115" s="70">
        <v>1</v>
      </c>
      <c r="R115" s="208">
        <v>1</v>
      </c>
    </row>
    <row r="116" spans="1:18" ht="51.75" customHeight="1" x14ac:dyDescent="0.25">
      <c r="A116" s="357"/>
      <c r="B116" s="356">
        <v>6.3</v>
      </c>
      <c r="C116" s="355" t="s">
        <v>896</v>
      </c>
      <c r="D116" s="80" t="s">
        <v>897</v>
      </c>
      <c r="E116" s="81" t="s">
        <v>898</v>
      </c>
      <c r="F116" s="81" t="s">
        <v>899</v>
      </c>
      <c r="G116" s="81" t="s">
        <v>900</v>
      </c>
      <c r="H116" s="80">
        <v>94</v>
      </c>
      <c r="I116" s="81" t="s">
        <v>901</v>
      </c>
      <c r="J116" s="82"/>
      <c r="K116" s="71" t="s">
        <v>526</v>
      </c>
      <c r="L116" s="73">
        <v>1</v>
      </c>
      <c r="M116" s="73">
        <v>1</v>
      </c>
      <c r="N116" s="70">
        <v>1</v>
      </c>
      <c r="O116" s="70">
        <v>1</v>
      </c>
      <c r="P116" s="70">
        <v>1</v>
      </c>
      <c r="Q116" s="70">
        <v>1</v>
      </c>
      <c r="R116" s="208">
        <v>1</v>
      </c>
    </row>
    <row r="117" spans="1:18" ht="72" customHeight="1" x14ac:dyDescent="0.25">
      <c r="A117" s="357"/>
      <c r="B117" s="356"/>
      <c r="C117" s="355"/>
      <c r="D117" s="80" t="s">
        <v>902</v>
      </c>
      <c r="E117" s="79" t="s">
        <v>903</v>
      </c>
      <c r="F117" s="79" t="s">
        <v>904</v>
      </c>
      <c r="G117" s="79" t="s">
        <v>905</v>
      </c>
      <c r="H117" s="78">
        <v>95</v>
      </c>
      <c r="I117" s="79" t="s">
        <v>906</v>
      </c>
      <c r="J117" s="82"/>
      <c r="K117" s="71" t="s">
        <v>471</v>
      </c>
      <c r="L117" s="96" t="s">
        <v>465</v>
      </c>
      <c r="M117" s="96" t="s">
        <v>465</v>
      </c>
      <c r="N117" s="96" t="s">
        <v>465</v>
      </c>
      <c r="O117" s="96" t="s">
        <v>465</v>
      </c>
      <c r="P117" s="96" t="s">
        <v>465</v>
      </c>
      <c r="Q117" s="96" t="s">
        <v>465</v>
      </c>
      <c r="R117" s="224" t="s">
        <v>465</v>
      </c>
    </row>
    <row r="118" spans="1:18" ht="103.5" customHeight="1" x14ac:dyDescent="0.25">
      <c r="A118" s="357"/>
      <c r="B118" s="356"/>
      <c r="C118" s="355"/>
      <c r="D118" s="80" t="s">
        <v>907</v>
      </c>
      <c r="E118" s="79" t="s">
        <v>908</v>
      </c>
      <c r="F118" s="79" t="s">
        <v>909</v>
      </c>
      <c r="G118" s="79" t="s">
        <v>910</v>
      </c>
      <c r="H118" s="78">
        <v>96</v>
      </c>
      <c r="I118" s="79" t="s">
        <v>911</v>
      </c>
      <c r="J118" s="82"/>
      <c r="K118" s="71" t="s">
        <v>526</v>
      </c>
      <c r="L118" s="96" t="s">
        <v>465</v>
      </c>
      <c r="M118" s="96" t="s">
        <v>465</v>
      </c>
      <c r="N118" s="96" t="s">
        <v>465</v>
      </c>
      <c r="O118" s="96" t="s">
        <v>465</v>
      </c>
      <c r="P118" s="96" t="s">
        <v>465</v>
      </c>
      <c r="Q118" s="96" t="s">
        <v>465</v>
      </c>
      <c r="R118" s="224" t="s">
        <v>465</v>
      </c>
    </row>
    <row r="119" spans="1:18" ht="96.75" customHeight="1" x14ac:dyDescent="0.25">
      <c r="A119" s="357"/>
      <c r="B119" s="356">
        <v>6.4</v>
      </c>
      <c r="C119" s="357" t="s">
        <v>912</v>
      </c>
      <c r="D119" s="80" t="s">
        <v>913</v>
      </c>
      <c r="E119" s="81" t="s">
        <v>914</v>
      </c>
      <c r="F119" s="81" t="s">
        <v>915</v>
      </c>
      <c r="G119" s="81" t="s">
        <v>916</v>
      </c>
      <c r="H119" s="80">
        <v>97</v>
      </c>
      <c r="I119" s="81" t="s">
        <v>917</v>
      </c>
      <c r="J119" s="82"/>
      <c r="K119" s="71" t="s">
        <v>526</v>
      </c>
      <c r="L119" s="73">
        <v>1</v>
      </c>
      <c r="M119" s="73">
        <v>1</v>
      </c>
      <c r="N119" s="70">
        <v>1</v>
      </c>
      <c r="O119" s="70">
        <v>1</v>
      </c>
      <c r="P119" s="70">
        <v>1</v>
      </c>
      <c r="Q119" s="70">
        <v>1</v>
      </c>
      <c r="R119" s="208">
        <v>1</v>
      </c>
    </row>
    <row r="120" spans="1:18" ht="75.75" customHeight="1" x14ac:dyDescent="0.25">
      <c r="A120" s="357"/>
      <c r="B120" s="356"/>
      <c r="C120" s="357"/>
      <c r="D120" s="80" t="s">
        <v>918</v>
      </c>
      <c r="E120" s="81" t="s">
        <v>919</v>
      </c>
      <c r="F120" s="81" t="s">
        <v>920</v>
      </c>
      <c r="G120" s="81" t="s">
        <v>642</v>
      </c>
      <c r="H120" s="80">
        <v>98</v>
      </c>
      <c r="I120" s="81" t="s">
        <v>921</v>
      </c>
      <c r="J120" s="81" t="s">
        <v>922</v>
      </c>
      <c r="K120" s="71" t="s">
        <v>582</v>
      </c>
      <c r="L120" s="73">
        <v>1</v>
      </c>
      <c r="M120" s="73">
        <v>1</v>
      </c>
      <c r="N120" s="70">
        <v>1</v>
      </c>
      <c r="O120" s="70">
        <v>1</v>
      </c>
      <c r="P120" s="70">
        <v>1</v>
      </c>
      <c r="Q120" s="70">
        <v>1</v>
      </c>
      <c r="R120" s="208">
        <v>1</v>
      </c>
    </row>
    <row r="121" spans="1:18" ht="51" customHeight="1" x14ac:dyDescent="0.25">
      <c r="A121" s="357"/>
      <c r="B121" s="356"/>
      <c r="C121" s="357"/>
      <c r="D121" s="361" t="s">
        <v>923</v>
      </c>
      <c r="E121" s="358" t="s">
        <v>924</v>
      </c>
      <c r="F121" s="81" t="s">
        <v>925</v>
      </c>
      <c r="G121" s="81" t="s">
        <v>926</v>
      </c>
      <c r="H121" s="80">
        <v>99</v>
      </c>
      <c r="I121" s="81" t="s">
        <v>927</v>
      </c>
      <c r="J121" s="82"/>
      <c r="K121" s="71" t="s">
        <v>928</v>
      </c>
      <c r="L121" s="73">
        <v>4</v>
      </c>
      <c r="M121" s="73">
        <v>4</v>
      </c>
      <c r="N121" s="70">
        <v>5</v>
      </c>
      <c r="O121" s="70">
        <v>5</v>
      </c>
      <c r="P121" s="70">
        <v>5</v>
      </c>
      <c r="Q121" s="70">
        <v>5</v>
      </c>
      <c r="R121" s="209">
        <v>3</v>
      </c>
    </row>
    <row r="122" spans="1:18" ht="45" x14ac:dyDescent="0.25">
      <c r="A122" s="357"/>
      <c r="B122" s="356"/>
      <c r="C122" s="357"/>
      <c r="D122" s="361"/>
      <c r="E122" s="358"/>
      <c r="F122" s="81" t="s">
        <v>929</v>
      </c>
      <c r="G122" s="81" t="s">
        <v>435</v>
      </c>
      <c r="H122" s="80">
        <v>100</v>
      </c>
      <c r="I122" s="81" t="s">
        <v>930</v>
      </c>
      <c r="J122" s="82"/>
      <c r="K122" s="71" t="s">
        <v>928</v>
      </c>
      <c r="L122" s="73">
        <v>4</v>
      </c>
      <c r="M122" s="73">
        <v>4</v>
      </c>
      <c r="N122" s="70">
        <v>4</v>
      </c>
      <c r="O122" s="70">
        <v>4</v>
      </c>
      <c r="P122" s="70">
        <v>4</v>
      </c>
      <c r="Q122" s="70">
        <v>4</v>
      </c>
      <c r="R122" s="208">
        <v>4</v>
      </c>
    </row>
    <row r="123" spans="1:18" ht="73.5" customHeight="1" x14ac:dyDescent="0.25">
      <c r="A123" s="357"/>
      <c r="B123" s="356" t="s">
        <v>931</v>
      </c>
      <c r="C123" s="357" t="s">
        <v>932</v>
      </c>
      <c r="D123" s="80" t="s">
        <v>933</v>
      </c>
      <c r="E123" s="81" t="s">
        <v>934</v>
      </c>
      <c r="F123" s="81" t="s">
        <v>935</v>
      </c>
      <c r="G123" s="95" t="s">
        <v>936</v>
      </c>
      <c r="H123" s="80">
        <v>101</v>
      </c>
      <c r="I123" s="81" t="s">
        <v>937</v>
      </c>
      <c r="J123" s="82"/>
      <c r="K123" s="71" t="s">
        <v>425</v>
      </c>
      <c r="L123" s="73">
        <v>1</v>
      </c>
      <c r="M123" s="73">
        <v>1</v>
      </c>
      <c r="N123" s="70">
        <v>1</v>
      </c>
      <c r="O123" s="70">
        <v>1</v>
      </c>
      <c r="P123" s="70">
        <v>1</v>
      </c>
      <c r="Q123" s="70">
        <v>1</v>
      </c>
      <c r="R123" s="208">
        <v>1</v>
      </c>
    </row>
    <row r="124" spans="1:18" ht="81" customHeight="1" x14ac:dyDescent="0.25">
      <c r="A124" s="357"/>
      <c r="B124" s="356"/>
      <c r="C124" s="357"/>
      <c r="D124" s="80" t="s">
        <v>938</v>
      </c>
      <c r="E124" s="81" t="s">
        <v>939</v>
      </c>
      <c r="F124" s="81" t="s">
        <v>940</v>
      </c>
      <c r="G124" s="95" t="s">
        <v>936</v>
      </c>
      <c r="H124" s="80">
        <v>102</v>
      </c>
      <c r="I124" s="81" t="s">
        <v>941</v>
      </c>
      <c r="J124" s="82"/>
      <c r="K124" s="71" t="s">
        <v>425</v>
      </c>
      <c r="L124" s="73">
        <v>0</v>
      </c>
      <c r="M124" s="73">
        <v>0</v>
      </c>
      <c r="N124" s="70">
        <v>0</v>
      </c>
      <c r="O124" s="70">
        <v>1</v>
      </c>
      <c r="P124" s="70">
        <v>1</v>
      </c>
      <c r="Q124" s="70">
        <v>1</v>
      </c>
      <c r="R124" s="208">
        <v>1</v>
      </c>
    </row>
    <row r="125" spans="1:18" ht="15.75" customHeight="1" x14ac:dyDescent="0.25"/>
    <row r="126" spans="1:18" ht="15.75" customHeight="1" x14ac:dyDescent="0.25"/>
    <row r="127" spans="1:18" ht="15.75" customHeight="1" x14ac:dyDescent="0.25"/>
    <row r="128" spans="1:18" ht="15.75" customHeight="1" x14ac:dyDescent="0.25">
      <c r="E128" s="97" t="s">
        <v>942</v>
      </c>
    </row>
    <row r="129" spans="4:7" ht="15.75" customHeight="1" x14ac:dyDescent="0.25"/>
    <row r="130" spans="4:7" ht="15.75" customHeight="1" x14ac:dyDescent="0.25"/>
    <row r="131" spans="4:7" ht="15.75" customHeight="1" x14ac:dyDescent="0.25">
      <c r="G131" s="98">
        <f>102-89</f>
        <v>13</v>
      </c>
    </row>
    <row r="132" spans="4:7" ht="15.75" customHeight="1" x14ac:dyDescent="0.25">
      <c r="D132"/>
    </row>
    <row r="133" spans="4:7" ht="15.75" customHeight="1" x14ac:dyDescent="0.25">
      <c r="D133"/>
    </row>
    <row r="134" spans="4:7" ht="15.75" customHeight="1" x14ac:dyDescent="0.25">
      <c r="D134"/>
    </row>
    <row r="135" spans="4:7" ht="15.75" customHeight="1" x14ac:dyDescent="0.25">
      <c r="D135"/>
    </row>
    <row r="136" spans="4:7" ht="15.75" customHeight="1" x14ac:dyDescent="0.25">
      <c r="D136"/>
    </row>
    <row r="137" spans="4:7" ht="15.75" customHeight="1" x14ac:dyDescent="0.25">
      <c r="D137"/>
    </row>
    <row r="138" spans="4:7" ht="15.75" customHeight="1" x14ac:dyDescent="0.25">
      <c r="D138"/>
    </row>
    <row r="139" spans="4:7" ht="15.75" customHeight="1" x14ac:dyDescent="0.25">
      <c r="D139"/>
    </row>
    <row r="140" spans="4:7" ht="15.75" customHeight="1" x14ac:dyDescent="0.25">
      <c r="D140"/>
    </row>
    <row r="141" spans="4:7" ht="15.75" customHeight="1" x14ac:dyDescent="0.25">
      <c r="D141"/>
    </row>
    <row r="142" spans="4:7" ht="15.75" customHeight="1" x14ac:dyDescent="0.25">
      <c r="D142"/>
    </row>
    <row r="143" spans="4:7" ht="15.75" customHeight="1" x14ac:dyDescent="0.25">
      <c r="D143"/>
    </row>
    <row r="144" spans="4:7" ht="15.75" customHeight="1" x14ac:dyDescent="0.25">
      <c r="D144"/>
    </row>
    <row r="145" spans="4:4" ht="15.75" customHeight="1" x14ac:dyDescent="0.25">
      <c r="D145"/>
    </row>
    <row r="146" spans="4:4" ht="15.75" customHeight="1" x14ac:dyDescent="0.25">
      <c r="D146"/>
    </row>
    <row r="147" spans="4:4" ht="15.75" customHeight="1" x14ac:dyDescent="0.25">
      <c r="D147"/>
    </row>
    <row r="148" spans="4:4" ht="15.75" customHeight="1" x14ac:dyDescent="0.25">
      <c r="D148"/>
    </row>
    <row r="149" spans="4:4" ht="15.75" customHeight="1" x14ac:dyDescent="0.25">
      <c r="D149"/>
    </row>
    <row r="150" spans="4:4" ht="15.75" customHeight="1" x14ac:dyDescent="0.25">
      <c r="D150"/>
    </row>
    <row r="151" spans="4:4" ht="15.75" customHeight="1" x14ac:dyDescent="0.25">
      <c r="D151"/>
    </row>
    <row r="152" spans="4:4" ht="15.75" customHeight="1" x14ac:dyDescent="0.25">
      <c r="D152"/>
    </row>
    <row r="153" spans="4:4" ht="15.75" customHeight="1" x14ac:dyDescent="0.25">
      <c r="D153"/>
    </row>
    <row r="154" spans="4:4" ht="15.75" customHeight="1" x14ac:dyDescent="0.25">
      <c r="D154"/>
    </row>
    <row r="155" spans="4:4" ht="15.75" customHeight="1" x14ac:dyDescent="0.25">
      <c r="D155"/>
    </row>
    <row r="156" spans="4:4" ht="15.75" customHeight="1" x14ac:dyDescent="0.25">
      <c r="D156"/>
    </row>
    <row r="157" spans="4:4" ht="15.75" customHeight="1" x14ac:dyDescent="0.25">
      <c r="D157"/>
    </row>
    <row r="158" spans="4:4" ht="15.75" customHeight="1" x14ac:dyDescent="0.25">
      <c r="D158"/>
    </row>
    <row r="159" spans="4:4" ht="15.75" customHeight="1" x14ac:dyDescent="0.25">
      <c r="D159"/>
    </row>
    <row r="160" spans="4:4" ht="15.75" customHeight="1" x14ac:dyDescent="0.25">
      <c r="D160"/>
    </row>
    <row r="161" spans="4:4" ht="15.75" customHeight="1" x14ac:dyDescent="0.25">
      <c r="D161"/>
    </row>
    <row r="162" spans="4:4" ht="15.75" customHeight="1" x14ac:dyDescent="0.25">
      <c r="D162"/>
    </row>
    <row r="163" spans="4:4" ht="15.75" customHeight="1" x14ac:dyDescent="0.25">
      <c r="D163"/>
    </row>
    <row r="164" spans="4:4" ht="15.75" customHeight="1" x14ac:dyDescent="0.25">
      <c r="D164"/>
    </row>
    <row r="165" spans="4:4" ht="15.75" customHeight="1" x14ac:dyDescent="0.25">
      <c r="D165"/>
    </row>
    <row r="166" spans="4:4" ht="15.75" customHeight="1" x14ac:dyDescent="0.25">
      <c r="D166"/>
    </row>
    <row r="167" spans="4:4" ht="15.75" customHeight="1" x14ac:dyDescent="0.25">
      <c r="D167"/>
    </row>
    <row r="168" spans="4:4" ht="15.75" customHeight="1" x14ac:dyDescent="0.25">
      <c r="D168"/>
    </row>
    <row r="169" spans="4:4" ht="15.75" customHeight="1" x14ac:dyDescent="0.25">
      <c r="D169"/>
    </row>
    <row r="170" spans="4:4" ht="15.75" customHeight="1" x14ac:dyDescent="0.25">
      <c r="D170"/>
    </row>
    <row r="171" spans="4:4" ht="15.75" customHeight="1" x14ac:dyDescent="0.25">
      <c r="D171"/>
    </row>
    <row r="172" spans="4:4" ht="15.75" customHeight="1" x14ac:dyDescent="0.25">
      <c r="D172"/>
    </row>
    <row r="173" spans="4:4" ht="15.75" customHeight="1" x14ac:dyDescent="0.25">
      <c r="D173"/>
    </row>
    <row r="174" spans="4:4" ht="15.75" customHeight="1" x14ac:dyDescent="0.25">
      <c r="D174"/>
    </row>
    <row r="175" spans="4:4" ht="15.75" customHeight="1" x14ac:dyDescent="0.25">
      <c r="D175"/>
    </row>
    <row r="176" spans="4:4" ht="15.75" customHeight="1" x14ac:dyDescent="0.25">
      <c r="D176"/>
    </row>
    <row r="177" spans="4:4" ht="15.75" customHeight="1" x14ac:dyDescent="0.25">
      <c r="D177"/>
    </row>
    <row r="178" spans="4:4" ht="15.75" customHeight="1" x14ac:dyDescent="0.25">
      <c r="D178"/>
    </row>
    <row r="179" spans="4:4" ht="15.75" customHeight="1" x14ac:dyDescent="0.25">
      <c r="D179"/>
    </row>
    <row r="180" spans="4:4" ht="15.75" customHeight="1" x14ac:dyDescent="0.25">
      <c r="D180"/>
    </row>
    <row r="181" spans="4:4" ht="15.75" customHeight="1" x14ac:dyDescent="0.25">
      <c r="D181"/>
    </row>
    <row r="182" spans="4:4" ht="15.75" customHeight="1" x14ac:dyDescent="0.25">
      <c r="D182"/>
    </row>
    <row r="183" spans="4:4" ht="15.75" customHeight="1" x14ac:dyDescent="0.25">
      <c r="D183"/>
    </row>
    <row r="184" spans="4:4" ht="15.75" customHeight="1" x14ac:dyDescent="0.25">
      <c r="D184"/>
    </row>
    <row r="185" spans="4:4" ht="15.75" customHeight="1" x14ac:dyDescent="0.25">
      <c r="D185"/>
    </row>
    <row r="186" spans="4:4" ht="15.75" customHeight="1" x14ac:dyDescent="0.25">
      <c r="D186"/>
    </row>
    <row r="187" spans="4:4" ht="15.75" customHeight="1" x14ac:dyDescent="0.25">
      <c r="D187"/>
    </row>
    <row r="188" spans="4:4" ht="15.75" customHeight="1" x14ac:dyDescent="0.25">
      <c r="D188"/>
    </row>
    <row r="189" spans="4:4" ht="15.75" customHeight="1" x14ac:dyDescent="0.25">
      <c r="D189"/>
    </row>
    <row r="190" spans="4:4" ht="15.75" customHeight="1" x14ac:dyDescent="0.25">
      <c r="D190"/>
    </row>
    <row r="191" spans="4:4" ht="15.75" customHeight="1" x14ac:dyDescent="0.25">
      <c r="D191"/>
    </row>
    <row r="192" spans="4:4" ht="15.75" customHeight="1" x14ac:dyDescent="0.25">
      <c r="D192"/>
    </row>
    <row r="193" spans="4:4" ht="15.75" customHeight="1" x14ac:dyDescent="0.25">
      <c r="D193"/>
    </row>
    <row r="194" spans="4:4" ht="15.75" customHeight="1" x14ac:dyDescent="0.25">
      <c r="D194"/>
    </row>
    <row r="195" spans="4:4" ht="15.75" customHeight="1" x14ac:dyDescent="0.25">
      <c r="D195"/>
    </row>
    <row r="196" spans="4:4" ht="15.75" customHeight="1" x14ac:dyDescent="0.25">
      <c r="D196"/>
    </row>
    <row r="197" spans="4:4" ht="15.75" customHeight="1" x14ac:dyDescent="0.25">
      <c r="D197"/>
    </row>
    <row r="198" spans="4:4" ht="15.75" customHeight="1" x14ac:dyDescent="0.25">
      <c r="D198"/>
    </row>
    <row r="199" spans="4:4" ht="15.75" customHeight="1" x14ac:dyDescent="0.25">
      <c r="D199"/>
    </row>
    <row r="200" spans="4:4" ht="15.75" customHeight="1" x14ac:dyDescent="0.25">
      <c r="D200"/>
    </row>
    <row r="201" spans="4:4" ht="15.75" customHeight="1" x14ac:dyDescent="0.25">
      <c r="D201"/>
    </row>
    <row r="202" spans="4:4" ht="15.75" customHeight="1" x14ac:dyDescent="0.25">
      <c r="D202"/>
    </row>
    <row r="203" spans="4:4" ht="15.75" customHeight="1" x14ac:dyDescent="0.25">
      <c r="D203"/>
    </row>
    <row r="204" spans="4:4" ht="15.75" customHeight="1" x14ac:dyDescent="0.25">
      <c r="D204"/>
    </row>
    <row r="205" spans="4:4" ht="15.75" customHeight="1" x14ac:dyDescent="0.25">
      <c r="D205"/>
    </row>
    <row r="206" spans="4:4" ht="15.75" customHeight="1" x14ac:dyDescent="0.25">
      <c r="D206"/>
    </row>
    <row r="207" spans="4:4" ht="15.75" customHeight="1" x14ac:dyDescent="0.25">
      <c r="D207"/>
    </row>
    <row r="208" spans="4:4" ht="15.75" customHeight="1" x14ac:dyDescent="0.25">
      <c r="D208"/>
    </row>
    <row r="209" spans="4:4" ht="15.75" customHeight="1" x14ac:dyDescent="0.25">
      <c r="D209"/>
    </row>
    <row r="210" spans="4:4" ht="15.75" customHeight="1" x14ac:dyDescent="0.25">
      <c r="D210"/>
    </row>
    <row r="211" spans="4:4" ht="15.75" customHeight="1" x14ac:dyDescent="0.25">
      <c r="D211"/>
    </row>
    <row r="212" spans="4:4" ht="15.75" customHeight="1" x14ac:dyDescent="0.25">
      <c r="D212"/>
    </row>
    <row r="213" spans="4:4" ht="15.75" customHeight="1" x14ac:dyDescent="0.25">
      <c r="D213"/>
    </row>
    <row r="214" spans="4:4" ht="15.75" customHeight="1" x14ac:dyDescent="0.25">
      <c r="D214"/>
    </row>
    <row r="215" spans="4:4" ht="15.75" customHeight="1" x14ac:dyDescent="0.25">
      <c r="D215"/>
    </row>
    <row r="216" spans="4:4" ht="15.75" customHeight="1" x14ac:dyDescent="0.25">
      <c r="D216"/>
    </row>
    <row r="217" spans="4:4" ht="15.75" customHeight="1" x14ac:dyDescent="0.25">
      <c r="D217"/>
    </row>
    <row r="218" spans="4:4" ht="15.75" customHeight="1" x14ac:dyDescent="0.25">
      <c r="D218"/>
    </row>
    <row r="219" spans="4:4" ht="15.75" customHeight="1" x14ac:dyDescent="0.25">
      <c r="D219"/>
    </row>
    <row r="220" spans="4:4" ht="15.75" customHeight="1" x14ac:dyDescent="0.25">
      <c r="D220"/>
    </row>
    <row r="221" spans="4:4" ht="15.75" customHeight="1" x14ac:dyDescent="0.25">
      <c r="D221"/>
    </row>
    <row r="222" spans="4:4" ht="15.75" customHeight="1" x14ac:dyDescent="0.25">
      <c r="D222"/>
    </row>
    <row r="223" spans="4:4" ht="15.75" customHeight="1" x14ac:dyDescent="0.25">
      <c r="D223"/>
    </row>
    <row r="224" spans="4:4" ht="15.75" customHeight="1" x14ac:dyDescent="0.25">
      <c r="D224"/>
    </row>
    <row r="225" spans="4:4" ht="15.75" customHeight="1" x14ac:dyDescent="0.25">
      <c r="D225"/>
    </row>
    <row r="226" spans="4:4" ht="15.75" customHeight="1" x14ac:dyDescent="0.25">
      <c r="D226"/>
    </row>
    <row r="227" spans="4:4" ht="15.75" customHeight="1" x14ac:dyDescent="0.25">
      <c r="D227"/>
    </row>
    <row r="228" spans="4:4" ht="15.75" customHeight="1" x14ac:dyDescent="0.25">
      <c r="D228"/>
    </row>
    <row r="229" spans="4:4" ht="15.75" customHeight="1" x14ac:dyDescent="0.25">
      <c r="D229"/>
    </row>
    <row r="230" spans="4:4" ht="15.75" customHeight="1" x14ac:dyDescent="0.25">
      <c r="D230"/>
    </row>
    <row r="231" spans="4:4" ht="15.75" customHeight="1" x14ac:dyDescent="0.25">
      <c r="D231"/>
    </row>
    <row r="232" spans="4:4" ht="15.75" customHeight="1" x14ac:dyDescent="0.25">
      <c r="D232"/>
    </row>
    <row r="233" spans="4:4" ht="15.75" customHeight="1" x14ac:dyDescent="0.25">
      <c r="D233"/>
    </row>
    <row r="234" spans="4:4" ht="15.75" customHeight="1" x14ac:dyDescent="0.25">
      <c r="D234"/>
    </row>
    <row r="235" spans="4:4" ht="15.75" customHeight="1" x14ac:dyDescent="0.25">
      <c r="D235"/>
    </row>
    <row r="236" spans="4:4" ht="15.75" customHeight="1" x14ac:dyDescent="0.25">
      <c r="D236"/>
    </row>
    <row r="237" spans="4:4" ht="15.75" customHeight="1" x14ac:dyDescent="0.25">
      <c r="D237"/>
    </row>
    <row r="238" spans="4:4" ht="15.75" customHeight="1" x14ac:dyDescent="0.25">
      <c r="D238"/>
    </row>
    <row r="239" spans="4:4" ht="15.75" customHeight="1" x14ac:dyDescent="0.25">
      <c r="D239"/>
    </row>
    <row r="240" spans="4:4" ht="15.75" customHeight="1" x14ac:dyDescent="0.25">
      <c r="D240"/>
    </row>
    <row r="241" spans="4:4" ht="15.75" customHeight="1" x14ac:dyDescent="0.25">
      <c r="D241"/>
    </row>
    <row r="242" spans="4:4" ht="15.75" customHeight="1" x14ac:dyDescent="0.25">
      <c r="D242"/>
    </row>
    <row r="243" spans="4:4" ht="15.75" customHeight="1" x14ac:dyDescent="0.25">
      <c r="D243"/>
    </row>
    <row r="244" spans="4:4" ht="15.75" customHeight="1" x14ac:dyDescent="0.25">
      <c r="D244"/>
    </row>
    <row r="245" spans="4:4" ht="15.75" customHeight="1" x14ac:dyDescent="0.25">
      <c r="D245"/>
    </row>
    <row r="246" spans="4:4" ht="15.75" customHeight="1" x14ac:dyDescent="0.25">
      <c r="D246"/>
    </row>
    <row r="247" spans="4:4" ht="15.75" customHeight="1" x14ac:dyDescent="0.25">
      <c r="D247"/>
    </row>
    <row r="248" spans="4:4" ht="15.75" customHeight="1" x14ac:dyDescent="0.25">
      <c r="D248"/>
    </row>
    <row r="249" spans="4:4" ht="15.75" customHeight="1" x14ac:dyDescent="0.25">
      <c r="D249"/>
    </row>
    <row r="250" spans="4:4" ht="15.75" customHeight="1" x14ac:dyDescent="0.25">
      <c r="D250"/>
    </row>
    <row r="251" spans="4:4" ht="15.75" customHeight="1" x14ac:dyDescent="0.25">
      <c r="D251"/>
    </row>
    <row r="252" spans="4:4" ht="15.75" customHeight="1" x14ac:dyDescent="0.25">
      <c r="D252"/>
    </row>
    <row r="253" spans="4:4" ht="15.75" customHeight="1" x14ac:dyDescent="0.25">
      <c r="D253"/>
    </row>
    <row r="254" spans="4:4" ht="15.75" customHeight="1" x14ac:dyDescent="0.25">
      <c r="D254"/>
    </row>
    <row r="255" spans="4:4" ht="15.75" customHeight="1" x14ac:dyDescent="0.25">
      <c r="D255"/>
    </row>
    <row r="256" spans="4:4" ht="15.75" customHeight="1" x14ac:dyDescent="0.25">
      <c r="D256"/>
    </row>
    <row r="257" spans="4:4" ht="15.75" customHeight="1" x14ac:dyDescent="0.25">
      <c r="D257"/>
    </row>
    <row r="258" spans="4:4" ht="15.75" customHeight="1" x14ac:dyDescent="0.25">
      <c r="D258"/>
    </row>
    <row r="259" spans="4:4" ht="15.75" customHeight="1" x14ac:dyDescent="0.25">
      <c r="D259"/>
    </row>
    <row r="260" spans="4:4" ht="15.75" customHeight="1" x14ac:dyDescent="0.25">
      <c r="D260"/>
    </row>
    <row r="261" spans="4:4" ht="15.75" customHeight="1" x14ac:dyDescent="0.25">
      <c r="D261"/>
    </row>
    <row r="262" spans="4:4" ht="15.75" customHeight="1" x14ac:dyDescent="0.25">
      <c r="D262"/>
    </row>
    <row r="263" spans="4:4" ht="15.75" customHeight="1" x14ac:dyDescent="0.25">
      <c r="D263"/>
    </row>
    <row r="264" spans="4:4" ht="15.75" customHeight="1" x14ac:dyDescent="0.25">
      <c r="D264"/>
    </row>
    <row r="265" spans="4:4" ht="15.75" customHeight="1" x14ac:dyDescent="0.25">
      <c r="D265"/>
    </row>
    <row r="266" spans="4:4" ht="15.75" customHeight="1" x14ac:dyDescent="0.25">
      <c r="D266"/>
    </row>
    <row r="267" spans="4:4" ht="15.75" customHeight="1" x14ac:dyDescent="0.25">
      <c r="D267"/>
    </row>
    <row r="268" spans="4:4" ht="15.75" customHeight="1" x14ac:dyDescent="0.25">
      <c r="D268"/>
    </row>
    <row r="269" spans="4:4" ht="15.75" customHeight="1" x14ac:dyDescent="0.25">
      <c r="D269"/>
    </row>
    <row r="270" spans="4:4" ht="15.75" customHeight="1" x14ac:dyDescent="0.25">
      <c r="D270"/>
    </row>
    <row r="271" spans="4:4" ht="15.75" customHeight="1" x14ac:dyDescent="0.25">
      <c r="D271"/>
    </row>
    <row r="272" spans="4:4" ht="15.75" customHeight="1" x14ac:dyDescent="0.25">
      <c r="D272"/>
    </row>
    <row r="273" spans="4:4" ht="15.75" customHeight="1" x14ac:dyDescent="0.25">
      <c r="D273"/>
    </row>
    <row r="274" spans="4:4" ht="15.75" customHeight="1" x14ac:dyDescent="0.25">
      <c r="D274"/>
    </row>
    <row r="275" spans="4:4" ht="15.75" customHeight="1" x14ac:dyDescent="0.25">
      <c r="D275"/>
    </row>
    <row r="276" spans="4:4" ht="15.75" customHeight="1" x14ac:dyDescent="0.25">
      <c r="D276"/>
    </row>
    <row r="277" spans="4:4" ht="15.75" customHeight="1" x14ac:dyDescent="0.25">
      <c r="D277"/>
    </row>
    <row r="278" spans="4:4" ht="15.75" customHeight="1" x14ac:dyDescent="0.25">
      <c r="D278"/>
    </row>
    <row r="279" spans="4:4" ht="15.75" customHeight="1" x14ac:dyDescent="0.25">
      <c r="D279"/>
    </row>
    <row r="280" spans="4:4" ht="15.75" customHeight="1" x14ac:dyDescent="0.25">
      <c r="D280"/>
    </row>
    <row r="281" spans="4:4" ht="15.75" customHeight="1" x14ac:dyDescent="0.25">
      <c r="D281"/>
    </row>
    <row r="282" spans="4:4" ht="15.75" customHeight="1" x14ac:dyDescent="0.25">
      <c r="D282"/>
    </row>
    <row r="283" spans="4:4" ht="15.75" customHeight="1" x14ac:dyDescent="0.25">
      <c r="D283"/>
    </row>
    <row r="284" spans="4:4" ht="15.75" customHeight="1" x14ac:dyDescent="0.25">
      <c r="D284"/>
    </row>
    <row r="285" spans="4:4" ht="15.75" customHeight="1" x14ac:dyDescent="0.25">
      <c r="D285"/>
    </row>
    <row r="286" spans="4:4" ht="15.75" customHeight="1" x14ac:dyDescent="0.25">
      <c r="D286"/>
    </row>
    <row r="287" spans="4:4" ht="15.75" customHeight="1" x14ac:dyDescent="0.25">
      <c r="D287"/>
    </row>
    <row r="288" spans="4:4" ht="15.75" customHeight="1" x14ac:dyDescent="0.25">
      <c r="D288"/>
    </row>
    <row r="289" spans="4:4" ht="15.75" customHeight="1" x14ac:dyDescent="0.25">
      <c r="D289"/>
    </row>
    <row r="290" spans="4:4" ht="15.75" customHeight="1" x14ac:dyDescent="0.25">
      <c r="D290"/>
    </row>
    <row r="291" spans="4:4" ht="15.75" customHeight="1" x14ac:dyDescent="0.25">
      <c r="D291"/>
    </row>
    <row r="292" spans="4:4" ht="15.75" customHeight="1" x14ac:dyDescent="0.25">
      <c r="D292"/>
    </row>
    <row r="293" spans="4:4" ht="15.75" customHeight="1" x14ac:dyDescent="0.25">
      <c r="D293"/>
    </row>
    <row r="294" spans="4:4" ht="15.75" customHeight="1" x14ac:dyDescent="0.25">
      <c r="D294"/>
    </row>
    <row r="295" spans="4:4" ht="15.75" customHeight="1" x14ac:dyDescent="0.25">
      <c r="D295"/>
    </row>
    <row r="296" spans="4:4" ht="15.75" customHeight="1" x14ac:dyDescent="0.25">
      <c r="D296"/>
    </row>
    <row r="297" spans="4:4" ht="15.75" customHeight="1" x14ac:dyDescent="0.25">
      <c r="D297"/>
    </row>
    <row r="298" spans="4:4" ht="15.75" customHeight="1" x14ac:dyDescent="0.25">
      <c r="D298"/>
    </row>
    <row r="299" spans="4:4" ht="15.75" customHeight="1" x14ac:dyDescent="0.25">
      <c r="D299"/>
    </row>
    <row r="300" spans="4:4" ht="15.75" customHeight="1" x14ac:dyDescent="0.25">
      <c r="D300"/>
    </row>
    <row r="301" spans="4:4" ht="15.75" customHeight="1" x14ac:dyDescent="0.25">
      <c r="D301"/>
    </row>
    <row r="302" spans="4:4" ht="15.75" customHeight="1" x14ac:dyDescent="0.25">
      <c r="D302"/>
    </row>
    <row r="303" spans="4:4" ht="15.75" customHeight="1" x14ac:dyDescent="0.25">
      <c r="D303"/>
    </row>
    <row r="304" spans="4:4" ht="15.75" customHeight="1" x14ac:dyDescent="0.25">
      <c r="D304"/>
    </row>
    <row r="305" spans="4:4" ht="15.75" customHeight="1" x14ac:dyDescent="0.25">
      <c r="D305"/>
    </row>
    <row r="306" spans="4:4" ht="15.75" customHeight="1" x14ac:dyDescent="0.25">
      <c r="D306"/>
    </row>
    <row r="307" spans="4:4" ht="15.75" customHeight="1" x14ac:dyDescent="0.25">
      <c r="D307"/>
    </row>
    <row r="308" spans="4:4" ht="15.75" customHeight="1" x14ac:dyDescent="0.25">
      <c r="D308"/>
    </row>
    <row r="309" spans="4:4" ht="15.75" customHeight="1" x14ac:dyDescent="0.25">
      <c r="D309"/>
    </row>
    <row r="310" spans="4:4" ht="15.75" customHeight="1" x14ac:dyDescent="0.25">
      <c r="D310"/>
    </row>
    <row r="311" spans="4:4" ht="15.75" customHeight="1" x14ac:dyDescent="0.25">
      <c r="D311"/>
    </row>
    <row r="312" spans="4:4" ht="15.75" customHeight="1" x14ac:dyDescent="0.25">
      <c r="D312"/>
    </row>
    <row r="313" spans="4:4" ht="15.75" customHeight="1" x14ac:dyDescent="0.25">
      <c r="D313"/>
    </row>
    <row r="314" spans="4:4" ht="15.75" customHeight="1" x14ac:dyDescent="0.25">
      <c r="D314"/>
    </row>
    <row r="315" spans="4:4" ht="15.75" customHeight="1" x14ac:dyDescent="0.25">
      <c r="D315"/>
    </row>
    <row r="316" spans="4:4" ht="15.75" customHeight="1" x14ac:dyDescent="0.25">
      <c r="D316"/>
    </row>
    <row r="317" spans="4:4" ht="15.75" customHeight="1" x14ac:dyDescent="0.25">
      <c r="D317"/>
    </row>
    <row r="318" spans="4:4" ht="15.75" customHeight="1" x14ac:dyDescent="0.25">
      <c r="D318"/>
    </row>
    <row r="319" spans="4:4" ht="15.75" customHeight="1" x14ac:dyDescent="0.25">
      <c r="D319"/>
    </row>
    <row r="320" spans="4:4" ht="15.75" customHeight="1" x14ac:dyDescent="0.25">
      <c r="D320"/>
    </row>
    <row r="321" spans="4:4" ht="15.75" customHeight="1" x14ac:dyDescent="0.25">
      <c r="D321"/>
    </row>
    <row r="322" spans="4:4" ht="15.75" customHeight="1" x14ac:dyDescent="0.25">
      <c r="D322"/>
    </row>
    <row r="323" spans="4:4" ht="15.75" customHeight="1" x14ac:dyDescent="0.25">
      <c r="D323"/>
    </row>
    <row r="324" spans="4:4" ht="15.75" customHeight="1" x14ac:dyDescent="0.25">
      <c r="D324"/>
    </row>
    <row r="325" spans="4:4" ht="15.75" customHeight="1" x14ac:dyDescent="0.25">
      <c r="D325"/>
    </row>
    <row r="326" spans="4:4" ht="15.75" customHeight="1" x14ac:dyDescent="0.25">
      <c r="D326"/>
    </row>
    <row r="327" spans="4:4" ht="15.75" customHeight="1" x14ac:dyDescent="0.25">
      <c r="D327"/>
    </row>
    <row r="328" spans="4:4" ht="15.75" customHeight="1" x14ac:dyDescent="0.25">
      <c r="D328"/>
    </row>
    <row r="329" spans="4:4" ht="15.75" customHeight="1" x14ac:dyDescent="0.25">
      <c r="D329"/>
    </row>
    <row r="330" spans="4:4" ht="15.75" customHeight="1" x14ac:dyDescent="0.25">
      <c r="D330"/>
    </row>
    <row r="331" spans="4:4" ht="15.75" customHeight="1" x14ac:dyDescent="0.25">
      <c r="D331"/>
    </row>
    <row r="332" spans="4:4" ht="15.75" customHeight="1" x14ac:dyDescent="0.25">
      <c r="D332"/>
    </row>
    <row r="333" spans="4:4" ht="15.75" customHeight="1" x14ac:dyDescent="0.25">
      <c r="D333"/>
    </row>
    <row r="334" spans="4:4" ht="15.75" customHeight="1" x14ac:dyDescent="0.25">
      <c r="D334"/>
    </row>
    <row r="335" spans="4:4" ht="15.75" customHeight="1" x14ac:dyDescent="0.25">
      <c r="D335"/>
    </row>
    <row r="336" spans="4:4" ht="15.75" customHeight="1" x14ac:dyDescent="0.25">
      <c r="D336"/>
    </row>
    <row r="337" spans="4:4" ht="15.75" customHeight="1" x14ac:dyDescent="0.25">
      <c r="D337"/>
    </row>
    <row r="338" spans="4:4" ht="15.75" customHeight="1" x14ac:dyDescent="0.25">
      <c r="D338"/>
    </row>
    <row r="339" spans="4:4" ht="15.75" customHeight="1" x14ac:dyDescent="0.25">
      <c r="D339"/>
    </row>
    <row r="340" spans="4:4" ht="15.75" customHeight="1" x14ac:dyDescent="0.25">
      <c r="D340"/>
    </row>
    <row r="341" spans="4:4" ht="15.75" customHeight="1" x14ac:dyDescent="0.25">
      <c r="D341"/>
    </row>
    <row r="342" spans="4:4" ht="15.75" customHeight="1" x14ac:dyDescent="0.25">
      <c r="D342"/>
    </row>
    <row r="343" spans="4:4" ht="15.75" customHeight="1" x14ac:dyDescent="0.25">
      <c r="D343"/>
    </row>
    <row r="344" spans="4:4" ht="15.75" customHeight="1" x14ac:dyDescent="0.25">
      <c r="D344"/>
    </row>
    <row r="345" spans="4:4" ht="15.75" customHeight="1" x14ac:dyDescent="0.25">
      <c r="D345"/>
    </row>
    <row r="346" spans="4:4" ht="15.75" customHeight="1" x14ac:dyDescent="0.25">
      <c r="D346"/>
    </row>
    <row r="347" spans="4:4" ht="15.75" customHeight="1" x14ac:dyDescent="0.25">
      <c r="D347"/>
    </row>
    <row r="348" spans="4:4" ht="15.75" customHeight="1" x14ac:dyDescent="0.25">
      <c r="D348"/>
    </row>
    <row r="349" spans="4:4" ht="15.75" customHeight="1" x14ac:dyDescent="0.25">
      <c r="D349"/>
    </row>
    <row r="350" spans="4:4" ht="15.75" customHeight="1" x14ac:dyDescent="0.25">
      <c r="D350"/>
    </row>
    <row r="351" spans="4:4" ht="15.75" customHeight="1" x14ac:dyDescent="0.25">
      <c r="D351"/>
    </row>
    <row r="352" spans="4:4" ht="15.75" customHeight="1" x14ac:dyDescent="0.25">
      <c r="D352"/>
    </row>
    <row r="353" spans="4:4" ht="15.75" customHeight="1" x14ac:dyDescent="0.25">
      <c r="D353"/>
    </row>
    <row r="354" spans="4:4" ht="15.75" customHeight="1" x14ac:dyDescent="0.25">
      <c r="D354"/>
    </row>
    <row r="355" spans="4:4" ht="15.75" customHeight="1" x14ac:dyDescent="0.25">
      <c r="D355"/>
    </row>
    <row r="356" spans="4:4" ht="15.75" customHeight="1" x14ac:dyDescent="0.25">
      <c r="D356"/>
    </row>
    <row r="357" spans="4:4" ht="15.75" customHeight="1" x14ac:dyDescent="0.25">
      <c r="D357"/>
    </row>
    <row r="358" spans="4:4" ht="15.75" customHeight="1" x14ac:dyDescent="0.25">
      <c r="D358"/>
    </row>
    <row r="359" spans="4:4" ht="15.75" customHeight="1" x14ac:dyDescent="0.25">
      <c r="D359"/>
    </row>
    <row r="360" spans="4:4" ht="15.75" customHeight="1" x14ac:dyDescent="0.25">
      <c r="D360"/>
    </row>
    <row r="361" spans="4:4" ht="15.75" customHeight="1" x14ac:dyDescent="0.25">
      <c r="D361"/>
    </row>
    <row r="362" spans="4:4" ht="15.75" customHeight="1" x14ac:dyDescent="0.25">
      <c r="D362"/>
    </row>
    <row r="363" spans="4:4" ht="15.75" customHeight="1" x14ac:dyDescent="0.25">
      <c r="D363"/>
    </row>
    <row r="364" spans="4:4" ht="15.75" customHeight="1" x14ac:dyDescent="0.25">
      <c r="D364"/>
    </row>
    <row r="365" spans="4:4" ht="15.75" customHeight="1" x14ac:dyDescent="0.25">
      <c r="D365"/>
    </row>
    <row r="366" spans="4:4" ht="15.75" customHeight="1" x14ac:dyDescent="0.25">
      <c r="D366"/>
    </row>
    <row r="367" spans="4:4" ht="15.75" customHeight="1" x14ac:dyDescent="0.25">
      <c r="D367"/>
    </row>
    <row r="368" spans="4:4" ht="15.75" customHeight="1" x14ac:dyDescent="0.25">
      <c r="D368"/>
    </row>
    <row r="369" spans="4:4" ht="15.75" customHeight="1" x14ac:dyDescent="0.25">
      <c r="D369"/>
    </row>
    <row r="370" spans="4:4" ht="15.75" customHeight="1" x14ac:dyDescent="0.25">
      <c r="D370"/>
    </row>
    <row r="371" spans="4:4" ht="15.75" customHeight="1" x14ac:dyDescent="0.25">
      <c r="D371"/>
    </row>
    <row r="372" spans="4:4" ht="15.75" customHeight="1" x14ac:dyDescent="0.25">
      <c r="D372"/>
    </row>
    <row r="373" spans="4:4" ht="15.75" customHeight="1" x14ac:dyDescent="0.25">
      <c r="D373"/>
    </row>
    <row r="374" spans="4:4" ht="15.75" customHeight="1" x14ac:dyDescent="0.25">
      <c r="D374"/>
    </row>
    <row r="375" spans="4:4" ht="15.75" customHeight="1" x14ac:dyDescent="0.25">
      <c r="D375"/>
    </row>
    <row r="376" spans="4:4" ht="15.75" customHeight="1" x14ac:dyDescent="0.25">
      <c r="D376"/>
    </row>
    <row r="377" spans="4:4" ht="15.75" customHeight="1" x14ac:dyDescent="0.25">
      <c r="D377"/>
    </row>
    <row r="378" spans="4:4" ht="15.75" customHeight="1" x14ac:dyDescent="0.25">
      <c r="D378"/>
    </row>
    <row r="379" spans="4:4" ht="15.75" customHeight="1" x14ac:dyDescent="0.25">
      <c r="D379"/>
    </row>
    <row r="380" spans="4:4" ht="15.75" customHeight="1" x14ac:dyDescent="0.25">
      <c r="D380"/>
    </row>
    <row r="381" spans="4:4" ht="15.75" customHeight="1" x14ac:dyDescent="0.25">
      <c r="D381"/>
    </row>
    <row r="382" spans="4:4" ht="15.75" customHeight="1" x14ac:dyDescent="0.25">
      <c r="D382"/>
    </row>
    <row r="383" spans="4:4" ht="15.75" customHeight="1" x14ac:dyDescent="0.25">
      <c r="D383"/>
    </row>
    <row r="384" spans="4:4" ht="15.75" customHeight="1" x14ac:dyDescent="0.25">
      <c r="D384"/>
    </row>
    <row r="385" spans="4:4" ht="15.75" customHeight="1" x14ac:dyDescent="0.25">
      <c r="D385"/>
    </row>
    <row r="386" spans="4:4" ht="15.75" customHeight="1" x14ac:dyDescent="0.25">
      <c r="D386"/>
    </row>
    <row r="387" spans="4:4" ht="15.75" customHeight="1" x14ac:dyDescent="0.25">
      <c r="D387"/>
    </row>
    <row r="388" spans="4:4" ht="15.75" customHeight="1" x14ac:dyDescent="0.25">
      <c r="D388"/>
    </row>
    <row r="389" spans="4:4" ht="15.75" customHeight="1" x14ac:dyDescent="0.25">
      <c r="D389"/>
    </row>
    <row r="390" spans="4:4" ht="15.75" customHeight="1" x14ac:dyDescent="0.25">
      <c r="D390"/>
    </row>
    <row r="391" spans="4:4" ht="15.75" customHeight="1" x14ac:dyDescent="0.25">
      <c r="D391"/>
    </row>
    <row r="392" spans="4:4" ht="15.75" customHeight="1" x14ac:dyDescent="0.25">
      <c r="D392"/>
    </row>
    <row r="393" spans="4:4" ht="15.75" customHeight="1" x14ac:dyDescent="0.25">
      <c r="D393"/>
    </row>
    <row r="394" spans="4:4" ht="15.75" customHeight="1" x14ac:dyDescent="0.25">
      <c r="D394"/>
    </row>
    <row r="395" spans="4:4" ht="15.75" customHeight="1" x14ac:dyDescent="0.25">
      <c r="D395"/>
    </row>
    <row r="396" spans="4:4" ht="15.75" customHeight="1" x14ac:dyDescent="0.25">
      <c r="D396"/>
    </row>
    <row r="397" spans="4:4" ht="15.75" customHeight="1" x14ac:dyDescent="0.25">
      <c r="D397"/>
    </row>
    <row r="398" spans="4:4" ht="15.75" customHeight="1" x14ac:dyDescent="0.25">
      <c r="D398"/>
    </row>
    <row r="399" spans="4:4" ht="15.75" customHeight="1" x14ac:dyDescent="0.25">
      <c r="D399"/>
    </row>
    <row r="400" spans="4:4" ht="15.75" customHeight="1" x14ac:dyDescent="0.25">
      <c r="D400"/>
    </row>
    <row r="401" spans="4:4" ht="15.75" customHeight="1" x14ac:dyDescent="0.25">
      <c r="D401"/>
    </row>
    <row r="402" spans="4:4" ht="15.75" customHeight="1" x14ac:dyDescent="0.25">
      <c r="D402"/>
    </row>
    <row r="403" spans="4:4" ht="15.75" customHeight="1" x14ac:dyDescent="0.25">
      <c r="D403"/>
    </row>
    <row r="404" spans="4:4" ht="15.75" customHeight="1" x14ac:dyDescent="0.25">
      <c r="D404"/>
    </row>
    <row r="405" spans="4:4" ht="15.75" customHeight="1" x14ac:dyDescent="0.25">
      <c r="D405"/>
    </row>
    <row r="406" spans="4:4" ht="15.75" customHeight="1" x14ac:dyDescent="0.25">
      <c r="D406"/>
    </row>
    <row r="407" spans="4:4" ht="15.75" customHeight="1" x14ac:dyDescent="0.25">
      <c r="D407"/>
    </row>
    <row r="408" spans="4:4" ht="15.75" customHeight="1" x14ac:dyDescent="0.25">
      <c r="D408"/>
    </row>
    <row r="409" spans="4:4" ht="15.75" customHeight="1" x14ac:dyDescent="0.25">
      <c r="D409"/>
    </row>
    <row r="410" spans="4:4" ht="15.75" customHeight="1" x14ac:dyDescent="0.25">
      <c r="D410"/>
    </row>
    <row r="411" spans="4:4" ht="15.75" customHeight="1" x14ac:dyDescent="0.25">
      <c r="D411"/>
    </row>
    <row r="412" spans="4:4" ht="15.75" customHeight="1" x14ac:dyDescent="0.25">
      <c r="D412"/>
    </row>
    <row r="413" spans="4:4" ht="15.75" customHeight="1" x14ac:dyDescent="0.25">
      <c r="D413"/>
    </row>
    <row r="414" spans="4:4" ht="15.75" customHeight="1" x14ac:dyDescent="0.25">
      <c r="D414"/>
    </row>
    <row r="415" spans="4:4" ht="15.75" customHeight="1" x14ac:dyDescent="0.25">
      <c r="D415"/>
    </row>
    <row r="416" spans="4:4" ht="15.75" customHeight="1" x14ac:dyDescent="0.25">
      <c r="D416"/>
    </row>
    <row r="417" spans="4:4" ht="15.75" customHeight="1" x14ac:dyDescent="0.25">
      <c r="D417"/>
    </row>
    <row r="418" spans="4:4" ht="15.75" customHeight="1" x14ac:dyDescent="0.25">
      <c r="D418"/>
    </row>
    <row r="419" spans="4:4" ht="15.75" customHeight="1" x14ac:dyDescent="0.25">
      <c r="D419"/>
    </row>
    <row r="420" spans="4:4" ht="15.75" customHeight="1" x14ac:dyDescent="0.25">
      <c r="D420"/>
    </row>
    <row r="421" spans="4:4" ht="15.75" customHeight="1" x14ac:dyDescent="0.25">
      <c r="D421"/>
    </row>
    <row r="422" spans="4:4" ht="15.75" customHeight="1" x14ac:dyDescent="0.25">
      <c r="D422"/>
    </row>
    <row r="423" spans="4:4" ht="15.75" customHeight="1" x14ac:dyDescent="0.25">
      <c r="D423"/>
    </row>
    <row r="424" spans="4:4" ht="15.75" customHeight="1" x14ac:dyDescent="0.25">
      <c r="D424"/>
    </row>
    <row r="425" spans="4:4" ht="15.75" customHeight="1" x14ac:dyDescent="0.25">
      <c r="D425"/>
    </row>
    <row r="426" spans="4:4" ht="15.75" customHeight="1" x14ac:dyDescent="0.25">
      <c r="D426"/>
    </row>
    <row r="427" spans="4:4" ht="15.75" customHeight="1" x14ac:dyDescent="0.25">
      <c r="D427"/>
    </row>
    <row r="428" spans="4:4" ht="15.75" customHeight="1" x14ac:dyDescent="0.25">
      <c r="D428"/>
    </row>
    <row r="429" spans="4:4" ht="15.75" customHeight="1" x14ac:dyDescent="0.25">
      <c r="D429"/>
    </row>
    <row r="430" spans="4:4" ht="15.75" customHeight="1" x14ac:dyDescent="0.25">
      <c r="D430"/>
    </row>
    <row r="431" spans="4:4" ht="15.75" customHeight="1" x14ac:dyDescent="0.25">
      <c r="D431"/>
    </row>
    <row r="432" spans="4:4" ht="15.75" customHeight="1" x14ac:dyDescent="0.25">
      <c r="D432"/>
    </row>
    <row r="433" spans="4:4" ht="15.75" customHeight="1" x14ac:dyDescent="0.25">
      <c r="D433"/>
    </row>
    <row r="434" spans="4:4" ht="15.75" customHeight="1" x14ac:dyDescent="0.25">
      <c r="D434"/>
    </row>
    <row r="435" spans="4:4" ht="15.75" customHeight="1" x14ac:dyDescent="0.25">
      <c r="D435"/>
    </row>
    <row r="436" spans="4:4" ht="15.75" customHeight="1" x14ac:dyDescent="0.25">
      <c r="D436"/>
    </row>
    <row r="437" spans="4:4" ht="15.75" customHeight="1" x14ac:dyDescent="0.25">
      <c r="D437"/>
    </row>
    <row r="438" spans="4:4" ht="15.75" customHeight="1" x14ac:dyDescent="0.25">
      <c r="D438"/>
    </row>
    <row r="439" spans="4:4" ht="15.75" customHeight="1" x14ac:dyDescent="0.25">
      <c r="D439"/>
    </row>
    <row r="440" spans="4:4" ht="15.75" customHeight="1" x14ac:dyDescent="0.25">
      <c r="D440"/>
    </row>
    <row r="441" spans="4:4" ht="15.75" customHeight="1" x14ac:dyDescent="0.25">
      <c r="D441"/>
    </row>
    <row r="442" spans="4:4" ht="15.75" customHeight="1" x14ac:dyDescent="0.25">
      <c r="D442"/>
    </row>
    <row r="443" spans="4:4" ht="15.75" customHeight="1" x14ac:dyDescent="0.25">
      <c r="D443"/>
    </row>
    <row r="444" spans="4:4" ht="15.75" customHeight="1" x14ac:dyDescent="0.25">
      <c r="D444"/>
    </row>
    <row r="445" spans="4:4" ht="15.75" customHeight="1" x14ac:dyDescent="0.25">
      <c r="D445"/>
    </row>
    <row r="446" spans="4:4" ht="15.75" customHeight="1" x14ac:dyDescent="0.25">
      <c r="D446"/>
    </row>
    <row r="447" spans="4:4" ht="15.75" customHeight="1" x14ac:dyDescent="0.25">
      <c r="D447"/>
    </row>
    <row r="448" spans="4:4" ht="15.75" customHeight="1" x14ac:dyDescent="0.25">
      <c r="D448"/>
    </row>
    <row r="449" spans="4:4" ht="15.75" customHeight="1" x14ac:dyDescent="0.25">
      <c r="D449"/>
    </row>
    <row r="450" spans="4:4" ht="15.75" customHeight="1" x14ac:dyDescent="0.25">
      <c r="D450"/>
    </row>
    <row r="451" spans="4:4" ht="15.75" customHeight="1" x14ac:dyDescent="0.25">
      <c r="D451"/>
    </row>
    <row r="452" spans="4:4" ht="15.75" customHeight="1" x14ac:dyDescent="0.25">
      <c r="D452"/>
    </row>
    <row r="453" spans="4:4" ht="15.75" customHeight="1" x14ac:dyDescent="0.25">
      <c r="D453"/>
    </row>
    <row r="454" spans="4:4" ht="15.75" customHeight="1" x14ac:dyDescent="0.25">
      <c r="D454"/>
    </row>
    <row r="455" spans="4:4" ht="15.75" customHeight="1" x14ac:dyDescent="0.25">
      <c r="D455"/>
    </row>
    <row r="456" spans="4:4" ht="15.75" customHeight="1" x14ac:dyDescent="0.25">
      <c r="D456"/>
    </row>
    <row r="457" spans="4:4" ht="15.75" customHeight="1" x14ac:dyDescent="0.25">
      <c r="D457"/>
    </row>
    <row r="458" spans="4:4" ht="15.75" customHeight="1" x14ac:dyDescent="0.25">
      <c r="D458"/>
    </row>
    <row r="459" spans="4:4" ht="15.75" customHeight="1" x14ac:dyDescent="0.25">
      <c r="D459"/>
    </row>
    <row r="460" spans="4:4" ht="15.75" customHeight="1" x14ac:dyDescent="0.25">
      <c r="D460"/>
    </row>
    <row r="461" spans="4:4" ht="15.75" customHeight="1" x14ac:dyDescent="0.25">
      <c r="D461"/>
    </row>
    <row r="462" spans="4:4" ht="15.75" customHeight="1" x14ac:dyDescent="0.25">
      <c r="D462"/>
    </row>
    <row r="463" spans="4:4" ht="15.75" customHeight="1" x14ac:dyDescent="0.25">
      <c r="D463"/>
    </row>
    <row r="464" spans="4:4" ht="15.75" customHeight="1" x14ac:dyDescent="0.25">
      <c r="D464"/>
    </row>
    <row r="465" spans="4:4" ht="15.75" customHeight="1" x14ac:dyDescent="0.25">
      <c r="D465"/>
    </row>
    <row r="466" spans="4:4" ht="15.75" customHeight="1" x14ac:dyDescent="0.25">
      <c r="D466"/>
    </row>
    <row r="467" spans="4:4" ht="15.75" customHeight="1" x14ac:dyDescent="0.25">
      <c r="D467"/>
    </row>
    <row r="468" spans="4:4" ht="15.75" customHeight="1" x14ac:dyDescent="0.25">
      <c r="D468"/>
    </row>
    <row r="469" spans="4:4" ht="15.75" customHeight="1" x14ac:dyDescent="0.25">
      <c r="D469"/>
    </row>
    <row r="470" spans="4:4" ht="15.75" customHeight="1" x14ac:dyDescent="0.25">
      <c r="D470"/>
    </row>
    <row r="471" spans="4:4" ht="15.75" customHeight="1" x14ac:dyDescent="0.25">
      <c r="D471"/>
    </row>
    <row r="472" spans="4:4" ht="15.75" customHeight="1" x14ac:dyDescent="0.25">
      <c r="D472"/>
    </row>
    <row r="473" spans="4:4" ht="15.75" customHeight="1" x14ac:dyDescent="0.25">
      <c r="D473"/>
    </row>
    <row r="474" spans="4:4" ht="15.75" customHeight="1" x14ac:dyDescent="0.25">
      <c r="D474"/>
    </row>
    <row r="475" spans="4:4" ht="15.75" customHeight="1" x14ac:dyDescent="0.25">
      <c r="D475"/>
    </row>
    <row r="476" spans="4:4" ht="15.75" customHeight="1" x14ac:dyDescent="0.25">
      <c r="D476"/>
    </row>
    <row r="477" spans="4:4" ht="15.75" customHeight="1" x14ac:dyDescent="0.25">
      <c r="D477"/>
    </row>
    <row r="478" spans="4:4" ht="15.75" customHeight="1" x14ac:dyDescent="0.25">
      <c r="D478"/>
    </row>
    <row r="479" spans="4:4" ht="15.75" customHeight="1" x14ac:dyDescent="0.25">
      <c r="D479"/>
    </row>
    <row r="480" spans="4:4" ht="15.75" customHeight="1" x14ac:dyDescent="0.25">
      <c r="D480"/>
    </row>
    <row r="481" spans="4:4" ht="15.75" customHeight="1" x14ac:dyDescent="0.25">
      <c r="D481"/>
    </row>
    <row r="482" spans="4:4" ht="15.75" customHeight="1" x14ac:dyDescent="0.25">
      <c r="D482"/>
    </row>
    <row r="483" spans="4:4" ht="15.75" customHeight="1" x14ac:dyDescent="0.25">
      <c r="D483"/>
    </row>
    <row r="484" spans="4:4" ht="15.75" customHeight="1" x14ac:dyDescent="0.25">
      <c r="D484"/>
    </row>
    <row r="485" spans="4:4" ht="15.75" customHeight="1" x14ac:dyDescent="0.25">
      <c r="D485"/>
    </row>
    <row r="486" spans="4:4" ht="15.75" customHeight="1" x14ac:dyDescent="0.25">
      <c r="D486"/>
    </row>
    <row r="487" spans="4:4" ht="15.75" customHeight="1" x14ac:dyDescent="0.25">
      <c r="D487"/>
    </row>
    <row r="488" spans="4:4" ht="15.75" customHeight="1" x14ac:dyDescent="0.25">
      <c r="D488"/>
    </row>
    <row r="489" spans="4:4" ht="15.75" customHeight="1" x14ac:dyDescent="0.25">
      <c r="D489"/>
    </row>
    <row r="490" spans="4:4" ht="15.75" customHeight="1" x14ac:dyDescent="0.25">
      <c r="D490"/>
    </row>
    <row r="491" spans="4:4" ht="15.75" customHeight="1" x14ac:dyDescent="0.25">
      <c r="D491"/>
    </row>
    <row r="492" spans="4:4" ht="15.75" customHeight="1" x14ac:dyDescent="0.25">
      <c r="D492"/>
    </row>
    <row r="493" spans="4:4" ht="15.75" customHeight="1" x14ac:dyDescent="0.25">
      <c r="D493"/>
    </row>
    <row r="494" spans="4:4" ht="15.75" customHeight="1" x14ac:dyDescent="0.25">
      <c r="D494"/>
    </row>
    <row r="495" spans="4:4" ht="15.75" customHeight="1" x14ac:dyDescent="0.25">
      <c r="D495"/>
    </row>
    <row r="496" spans="4:4" ht="15.75" customHeight="1" x14ac:dyDescent="0.25">
      <c r="D496"/>
    </row>
    <row r="497" spans="4:4" ht="15.75" customHeight="1" x14ac:dyDescent="0.25">
      <c r="D497"/>
    </row>
    <row r="498" spans="4:4" ht="15.75" customHeight="1" x14ac:dyDescent="0.25">
      <c r="D498"/>
    </row>
    <row r="499" spans="4:4" ht="15.75" customHeight="1" x14ac:dyDescent="0.25">
      <c r="D499"/>
    </row>
    <row r="500" spans="4:4" ht="15.75" customHeight="1" x14ac:dyDescent="0.25">
      <c r="D500"/>
    </row>
    <row r="501" spans="4:4" ht="15.75" customHeight="1" x14ac:dyDescent="0.25">
      <c r="D501"/>
    </row>
    <row r="502" spans="4:4" ht="15.75" customHeight="1" x14ac:dyDescent="0.25">
      <c r="D502"/>
    </row>
    <row r="503" spans="4:4" ht="15.75" customHeight="1" x14ac:dyDescent="0.25">
      <c r="D503"/>
    </row>
    <row r="504" spans="4:4" ht="15.75" customHeight="1" x14ac:dyDescent="0.25">
      <c r="D504"/>
    </row>
    <row r="505" spans="4:4" ht="15.75" customHeight="1" x14ac:dyDescent="0.25">
      <c r="D505"/>
    </row>
    <row r="506" spans="4:4" ht="15.75" customHeight="1" x14ac:dyDescent="0.25">
      <c r="D506"/>
    </row>
    <row r="507" spans="4:4" ht="15.75" customHeight="1" x14ac:dyDescent="0.25">
      <c r="D507"/>
    </row>
    <row r="508" spans="4:4" ht="15.75" customHeight="1" x14ac:dyDescent="0.25">
      <c r="D508"/>
    </row>
    <row r="509" spans="4:4" ht="15.75" customHeight="1" x14ac:dyDescent="0.25">
      <c r="D509"/>
    </row>
    <row r="510" spans="4:4" ht="15.75" customHeight="1" x14ac:dyDescent="0.25">
      <c r="D510"/>
    </row>
    <row r="511" spans="4:4" ht="15.75" customHeight="1" x14ac:dyDescent="0.25">
      <c r="D511"/>
    </row>
    <row r="512" spans="4:4" ht="15.75" customHeight="1" x14ac:dyDescent="0.25">
      <c r="D512"/>
    </row>
    <row r="513" spans="4:4" ht="15.75" customHeight="1" x14ac:dyDescent="0.25">
      <c r="D513"/>
    </row>
    <row r="514" spans="4:4" ht="15.75" customHeight="1" x14ac:dyDescent="0.25">
      <c r="D514"/>
    </row>
    <row r="515" spans="4:4" ht="15.75" customHeight="1" x14ac:dyDescent="0.25">
      <c r="D515"/>
    </row>
    <row r="516" spans="4:4" ht="15.75" customHeight="1" x14ac:dyDescent="0.25">
      <c r="D516"/>
    </row>
    <row r="517" spans="4:4" ht="15.75" customHeight="1" x14ac:dyDescent="0.25">
      <c r="D517"/>
    </row>
    <row r="518" spans="4:4" ht="15.75" customHeight="1" x14ac:dyDescent="0.25">
      <c r="D518"/>
    </row>
    <row r="519" spans="4:4" ht="15.75" customHeight="1" x14ac:dyDescent="0.25">
      <c r="D519"/>
    </row>
    <row r="520" spans="4:4" ht="15.75" customHeight="1" x14ac:dyDescent="0.25">
      <c r="D520"/>
    </row>
    <row r="521" spans="4:4" ht="15.75" customHeight="1" x14ac:dyDescent="0.25">
      <c r="D521"/>
    </row>
    <row r="522" spans="4:4" ht="15.75" customHeight="1" x14ac:dyDescent="0.25">
      <c r="D522"/>
    </row>
    <row r="523" spans="4:4" ht="15.75" customHeight="1" x14ac:dyDescent="0.25">
      <c r="D523"/>
    </row>
    <row r="524" spans="4:4" ht="15.75" customHeight="1" x14ac:dyDescent="0.25">
      <c r="D524"/>
    </row>
    <row r="525" spans="4:4" ht="15.75" customHeight="1" x14ac:dyDescent="0.25">
      <c r="D525"/>
    </row>
    <row r="526" spans="4:4" ht="15.75" customHeight="1" x14ac:dyDescent="0.25">
      <c r="D526"/>
    </row>
    <row r="527" spans="4:4" ht="15.75" customHeight="1" x14ac:dyDescent="0.25">
      <c r="D527"/>
    </row>
    <row r="528" spans="4:4" ht="15.75" customHeight="1" x14ac:dyDescent="0.25">
      <c r="D528"/>
    </row>
    <row r="529" spans="4:4" ht="15.75" customHeight="1" x14ac:dyDescent="0.25">
      <c r="D529"/>
    </row>
    <row r="530" spans="4:4" ht="15.75" customHeight="1" x14ac:dyDescent="0.25">
      <c r="D530"/>
    </row>
    <row r="531" spans="4:4" ht="15.75" customHeight="1" x14ac:dyDescent="0.25">
      <c r="D531"/>
    </row>
    <row r="532" spans="4:4" ht="15.75" customHeight="1" x14ac:dyDescent="0.25">
      <c r="D532"/>
    </row>
    <row r="533" spans="4:4" ht="15.75" customHeight="1" x14ac:dyDescent="0.25">
      <c r="D533"/>
    </row>
    <row r="534" spans="4:4" ht="15.75" customHeight="1" x14ac:dyDescent="0.25">
      <c r="D534"/>
    </row>
    <row r="535" spans="4:4" ht="15.75" customHeight="1" x14ac:dyDescent="0.25">
      <c r="D535"/>
    </row>
    <row r="536" spans="4:4" ht="15.75" customHeight="1" x14ac:dyDescent="0.25">
      <c r="D536"/>
    </row>
    <row r="537" spans="4:4" ht="15.75" customHeight="1" x14ac:dyDescent="0.25">
      <c r="D537"/>
    </row>
    <row r="538" spans="4:4" ht="15.75" customHeight="1" x14ac:dyDescent="0.25">
      <c r="D538"/>
    </row>
    <row r="539" spans="4:4" ht="15.75" customHeight="1" x14ac:dyDescent="0.25">
      <c r="D539"/>
    </row>
    <row r="540" spans="4:4" ht="15.75" customHeight="1" x14ac:dyDescent="0.25">
      <c r="D540"/>
    </row>
    <row r="541" spans="4:4" ht="15.75" customHeight="1" x14ac:dyDescent="0.25">
      <c r="D541"/>
    </row>
    <row r="542" spans="4:4" ht="15.75" customHeight="1" x14ac:dyDescent="0.25">
      <c r="D542"/>
    </row>
    <row r="543" spans="4:4" ht="15.75" customHeight="1" x14ac:dyDescent="0.25">
      <c r="D543"/>
    </row>
    <row r="544" spans="4:4" ht="15.75" customHeight="1" x14ac:dyDescent="0.25">
      <c r="D544"/>
    </row>
    <row r="545" spans="4:4" ht="15.75" customHeight="1" x14ac:dyDescent="0.25">
      <c r="D545"/>
    </row>
    <row r="546" spans="4:4" ht="15.75" customHeight="1" x14ac:dyDescent="0.25">
      <c r="D546"/>
    </row>
    <row r="547" spans="4:4" ht="15.75" customHeight="1" x14ac:dyDescent="0.25">
      <c r="D547"/>
    </row>
    <row r="548" spans="4:4" ht="15.75" customHeight="1" x14ac:dyDescent="0.25">
      <c r="D548"/>
    </row>
    <row r="549" spans="4:4" ht="15.75" customHeight="1" x14ac:dyDescent="0.25">
      <c r="D549"/>
    </row>
    <row r="550" spans="4:4" ht="15.75" customHeight="1" x14ac:dyDescent="0.25">
      <c r="D550"/>
    </row>
    <row r="551" spans="4:4" ht="15.75" customHeight="1" x14ac:dyDescent="0.25">
      <c r="D551"/>
    </row>
    <row r="552" spans="4:4" ht="15.75" customHeight="1" x14ac:dyDescent="0.25">
      <c r="D552"/>
    </row>
    <row r="553" spans="4:4" ht="15.75" customHeight="1" x14ac:dyDescent="0.25">
      <c r="D553"/>
    </row>
    <row r="554" spans="4:4" ht="15.75" customHeight="1" x14ac:dyDescent="0.25">
      <c r="D554"/>
    </row>
    <row r="555" spans="4:4" ht="15.75" customHeight="1" x14ac:dyDescent="0.25">
      <c r="D555"/>
    </row>
    <row r="556" spans="4:4" ht="15.75" customHeight="1" x14ac:dyDescent="0.25">
      <c r="D556"/>
    </row>
    <row r="557" spans="4:4" ht="15.75" customHeight="1" x14ac:dyDescent="0.25">
      <c r="D557"/>
    </row>
    <row r="558" spans="4:4" ht="15.75" customHeight="1" x14ac:dyDescent="0.25">
      <c r="D558"/>
    </row>
    <row r="559" spans="4:4" ht="15.75" customHeight="1" x14ac:dyDescent="0.25">
      <c r="D559"/>
    </row>
    <row r="560" spans="4:4" ht="15.75" customHeight="1" x14ac:dyDescent="0.25">
      <c r="D560"/>
    </row>
    <row r="561" spans="4:4" ht="15.75" customHeight="1" x14ac:dyDescent="0.25">
      <c r="D561"/>
    </row>
    <row r="562" spans="4:4" ht="15.75" customHeight="1" x14ac:dyDescent="0.25">
      <c r="D562"/>
    </row>
    <row r="563" spans="4:4" ht="15.75" customHeight="1" x14ac:dyDescent="0.25">
      <c r="D563"/>
    </row>
    <row r="564" spans="4:4" ht="15.75" customHeight="1" x14ac:dyDescent="0.25">
      <c r="D564"/>
    </row>
    <row r="565" spans="4:4" ht="15.75" customHeight="1" x14ac:dyDescent="0.25">
      <c r="D565"/>
    </row>
    <row r="566" spans="4:4" ht="15.75" customHeight="1" x14ac:dyDescent="0.25">
      <c r="D566"/>
    </row>
    <row r="567" spans="4:4" ht="15.75" customHeight="1" x14ac:dyDescent="0.25">
      <c r="D567"/>
    </row>
    <row r="568" spans="4:4" ht="15.75" customHeight="1" x14ac:dyDescent="0.25">
      <c r="D568"/>
    </row>
    <row r="569" spans="4:4" ht="15.75" customHeight="1" x14ac:dyDescent="0.25">
      <c r="D569"/>
    </row>
    <row r="570" spans="4:4" ht="15.75" customHeight="1" x14ac:dyDescent="0.25">
      <c r="D570"/>
    </row>
    <row r="571" spans="4:4" ht="15.75" customHeight="1" x14ac:dyDescent="0.25">
      <c r="D571"/>
    </row>
    <row r="572" spans="4:4" ht="15.75" customHeight="1" x14ac:dyDescent="0.25">
      <c r="D572"/>
    </row>
    <row r="573" spans="4:4" ht="15.75" customHeight="1" x14ac:dyDescent="0.25">
      <c r="D573"/>
    </row>
    <row r="574" spans="4:4" ht="15.75" customHeight="1" x14ac:dyDescent="0.25">
      <c r="D574"/>
    </row>
    <row r="575" spans="4:4" ht="15.75" customHeight="1" x14ac:dyDescent="0.25">
      <c r="D575"/>
    </row>
    <row r="576" spans="4:4" ht="15.75" customHeight="1" x14ac:dyDescent="0.25">
      <c r="D576"/>
    </row>
    <row r="577" spans="4:4" ht="15.75" customHeight="1" x14ac:dyDescent="0.25">
      <c r="D577"/>
    </row>
    <row r="578" spans="4:4" ht="15.75" customHeight="1" x14ac:dyDescent="0.25">
      <c r="D578"/>
    </row>
    <row r="579" spans="4:4" ht="15.75" customHeight="1" x14ac:dyDescent="0.25">
      <c r="D579"/>
    </row>
    <row r="580" spans="4:4" ht="15.75" customHeight="1" x14ac:dyDescent="0.25">
      <c r="D580"/>
    </row>
    <row r="581" spans="4:4" ht="15.75" customHeight="1" x14ac:dyDescent="0.25">
      <c r="D581"/>
    </row>
    <row r="582" spans="4:4" ht="15.75" customHeight="1" x14ac:dyDescent="0.25">
      <c r="D582"/>
    </row>
    <row r="583" spans="4:4" ht="15.75" customHeight="1" x14ac:dyDescent="0.25">
      <c r="D583"/>
    </row>
    <row r="584" spans="4:4" ht="15.75" customHeight="1" x14ac:dyDescent="0.25">
      <c r="D584"/>
    </row>
    <row r="585" spans="4:4" ht="15.75" customHeight="1" x14ac:dyDescent="0.25">
      <c r="D585"/>
    </row>
    <row r="586" spans="4:4" ht="15.75" customHeight="1" x14ac:dyDescent="0.25">
      <c r="D586"/>
    </row>
    <row r="587" spans="4:4" ht="15.75" customHeight="1" x14ac:dyDescent="0.25">
      <c r="D587"/>
    </row>
    <row r="588" spans="4:4" ht="15.75" customHeight="1" x14ac:dyDescent="0.25">
      <c r="D588"/>
    </row>
    <row r="589" spans="4:4" ht="15.75" customHeight="1" x14ac:dyDescent="0.25">
      <c r="D589"/>
    </row>
    <row r="590" spans="4:4" ht="15.75" customHeight="1" x14ac:dyDescent="0.25">
      <c r="D590"/>
    </row>
    <row r="591" spans="4:4" ht="15.75" customHeight="1" x14ac:dyDescent="0.25">
      <c r="D591"/>
    </row>
    <row r="592" spans="4:4" ht="15.75" customHeight="1" x14ac:dyDescent="0.25">
      <c r="D592"/>
    </row>
    <row r="593" spans="4:4" ht="15.75" customHeight="1" x14ac:dyDescent="0.25">
      <c r="D593"/>
    </row>
    <row r="594" spans="4:4" ht="15.75" customHeight="1" x14ac:dyDescent="0.25">
      <c r="D594"/>
    </row>
    <row r="595" spans="4:4" ht="15.75" customHeight="1" x14ac:dyDescent="0.25">
      <c r="D595"/>
    </row>
    <row r="596" spans="4:4" ht="15.75" customHeight="1" x14ac:dyDescent="0.25">
      <c r="D596"/>
    </row>
    <row r="597" spans="4:4" ht="15.75" customHeight="1" x14ac:dyDescent="0.25">
      <c r="D597"/>
    </row>
    <row r="598" spans="4:4" ht="15.75" customHeight="1" x14ac:dyDescent="0.25">
      <c r="D598"/>
    </row>
    <row r="599" spans="4:4" ht="15.75" customHeight="1" x14ac:dyDescent="0.25">
      <c r="D599"/>
    </row>
    <row r="600" spans="4:4" ht="15.75" customHeight="1" x14ac:dyDescent="0.25">
      <c r="D600"/>
    </row>
    <row r="601" spans="4:4" ht="15.75" customHeight="1" x14ac:dyDescent="0.25">
      <c r="D601"/>
    </row>
    <row r="602" spans="4:4" ht="15.75" customHeight="1" x14ac:dyDescent="0.25">
      <c r="D602"/>
    </row>
    <row r="603" spans="4:4" ht="15.75" customHeight="1" x14ac:dyDescent="0.25">
      <c r="D603"/>
    </row>
    <row r="604" spans="4:4" ht="15.75" customHeight="1" x14ac:dyDescent="0.25">
      <c r="D604"/>
    </row>
    <row r="605" spans="4:4" ht="15.75" customHeight="1" x14ac:dyDescent="0.25">
      <c r="D605"/>
    </row>
    <row r="606" spans="4:4" ht="15.75" customHeight="1" x14ac:dyDescent="0.25">
      <c r="D606"/>
    </row>
    <row r="607" spans="4:4" ht="15.75" customHeight="1" x14ac:dyDescent="0.25">
      <c r="D607"/>
    </row>
    <row r="608" spans="4:4" ht="15.75" customHeight="1" x14ac:dyDescent="0.25">
      <c r="D608"/>
    </row>
    <row r="609" spans="4:4" ht="15.75" customHeight="1" x14ac:dyDescent="0.25">
      <c r="D609"/>
    </row>
    <row r="610" spans="4:4" ht="15.75" customHeight="1" x14ac:dyDescent="0.25">
      <c r="D610"/>
    </row>
    <row r="611" spans="4:4" ht="15.75" customHeight="1" x14ac:dyDescent="0.25">
      <c r="D611"/>
    </row>
    <row r="612" spans="4:4" ht="15.75" customHeight="1" x14ac:dyDescent="0.25">
      <c r="D612"/>
    </row>
    <row r="613" spans="4:4" ht="15.75" customHeight="1" x14ac:dyDescent="0.25">
      <c r="D613"/>
    </row>
    <row r="614" spans="4:4" ht="15.75" customHeight="1" x14ac:dyDescent="0.25">
      <c r="D614"/>
    </row>
    <row r="615" spans="4:4" ht="15.75" customHeight="1" x14ac:dyDescent="0.25">
      <c r="D615"/>
    </row>
    <row r="616" spans="4:4" ht="15.75" customHeight="1" x14ac:dyDescent="0.25">
      <c r="D616"/>
    </row>
    <row r="617" spans="4:4" ht="15.75" customHeight="1" x14ac:dyDescent="0.25">
      <c r="D617"/>
    </row>
    <row r="618" spans="4:4" ht="15.75" customHeight="1" x14ac:dyDescent="0.25">
      <c r="D618"/>
    </row>
    <row r="619" spans="4:4" ht="15.75" customHeight="1" x14ac:dyDescent="0.25">
      <c r="D619"/>
    </row>
    <row r="620" spans="4:4" ht="15.75" customHeight="1" x14ac:dyDescent="0.25">
      <c r="D620"/>
    </row>
    <row r="621" spans="4:4" ht="15.75" customHeight="1" x14ac:dyDescent="0.25">
      <c r="D621"/>
    </row>
    <row r="622" spans="4:4" ht="15.75" customHeight="1" x14ac:dyDescent="0.25">
      <c r="D622"/>
    </row>
    <row r="623" spans="4:4" ht="15.75" customHeight="1" x14ac:dyDescent="0.25">
      <c r="D623"/>
    </row>
    <row r="624" spans="4:4" ht="15.75" customHeight="1" x14ac:dyDescent="0.25">
      <c r="D624"/>
    </row>
    <row r="625" spans="4:4" ht="15.75" customHeight="1" x14ac:dyDescent="0.25">
      <c r="D625"/>
    </row>
    <row r="626" spans="4:4" ht="15.75" customHeight="1" x14ac:dyDescent="0.25">
      <c r="D626"/>
    </row>
    <row r="627" spans="4:4" ht="15.75" customHeight="1" x14ac:dyDescent="0.25">
      <c r="D627"/>
    </row>
    <row r="628" spans="4:4" ht="15.75" customHeight="1" x14ac:dyDescent="0.25">
      <c r="D628"/>
    </row>
    <row r="629" spans="4:4" ht="15.75" customHeight="1" x14ac:dyDescent="0.25">
      <c r="D629"/>
    </row>
    <row r="630" spans="4:4" ht="15.75" customHeight="1" x14ac:dyDescent="0.25">
      <c r="D630"/>
    </row>
    <row r="631" spans="4:4" ht="15.75" customHeight="1" x14ac:dyDescent="0.25">
      <c r="D631"/>
    </row>
    <row r="632" spans="4:4" ht="15.75" customHeight="1" x14ac:dyDescent="0.25">
      <c r="D632"/>
    </row>
    <row r="633" spans="4:4" ht="15.75" customHeight="1" x14ac:dyDescent="0.25">
      <c r="D633"/>
    </row>
    <row r="634" spans="4:4" ht="15.75" customHeight="1" x14ac:dyDescent="0.25">
      <c r="D634"/>
    </row>
    <row r="635" spans="4:4" ht="15.75" customHeight="1" x14ac:dyDescent="0.25">
      <c r="D635"/>
    </row>
    <row r="636" spans="4:4" ht="15.75" customHeight="1" x14ac:dyDescent="0.25">
      <c r="D636"/>
    </row>
    <row r="637" spans="4:4" ht="15.75" customHeight="1" x14ac:dyDescent="0.25">
      <c r="D637"/>
    </row>
    <row r="638" spans="4:4" ht="15.75" customHeight="1" x14ac:dyDescent="0.25">
      <c r="D638"/>
    </row>
    <row r="639" spans="4:4" ht="15.75" customHeight="1" x14ac:dyDescent="0.25">
      <c r="D639"/>
    </row>
    <row r="640" spans="4:4" ht="15.75" customHeight="1" x14ac:dyDescent="0.25">
      <c r="D640"/>
    </row>
    <row r="641" spans="4:4" ht="15.75" customHeight="1" x14ac:dyDescent="0.25">
      <c r="D641"/>
    </row>
    <row r="642" spans="4:4" ht="15.75" customHeight="1" x14ac:dyDescent="0.25">
      <c r="D642"/>
    </row>
    <row r="643" spans="4:4" ht="15.75" customHeight="1" x14ac:dyDescent="0.25">
      <c r="D643"/>
    </row>
    <row r="644" spans="4:4" ht="15.75" customHeight="1" x14ac:dyDescent="0.25">
      <c r="D644"/>
    </row>
    <row r="645" spans="4:4" ht="15.75" customHeight="1" x14ac:dyDescent="0.25">
      <c r="D645"/>
    </row>
    <row r="646" spans="4:4" ht="15.75" customHeight="1" x14ac:dyDescent="0.25">
      <c r="D646"/>
    </row>
    <row r="647" spans="4:4" ht="15.75" customHeight="1" x14ac:dyDescent="0.25">
      <c r="D647"/>
    </row>
    <row r="648" spans="4:4" ht="15.75" customHeight="1" x14ac:dyDescent="0.25">
      <c r="D648"/>
    </row>
    <row r="649" spans="4:4" ht="15.75" customHeight="1" x14ac:dyDescent="0.25">
      <c r="D649"/>
    </row>
    <row r="650" spans="4:4" ht="15.75" customHeight="1" x14ac:dyDescent="0.25">
      <c r="D650"/>
    </row>
    <row r="651" spans="4:4" ht="15.75" customHeight="1" x14ac:dyDescent="0.25">
      <c r="D651"/>
    </row>
    <row r="652" spans="4:4" ht="15.75" customHeight="1" x14ac:dyDescent="0.25">
      <c r="D652"/>
    </row>
    <row r="653" spans="4:4" ht="15.75" customHeight="1" x14ac:dyDescent="0.25">
      <c r="D653"/>
    </row>
    <row r="654" spans="4:4" ht="15.75" customHeight="1" x14ac:dyDescent="0.25">
      <c r="D654"/>
    </row>
    <row r="655" spans="4:4" ht="15.75" customHeight="1" x14ac:dyDescent="0.25">
      <c r="D655"/>
    </row>
    <row r="656" spans="4:4" ht="15.75" customHeight="1" x14ac:dyDescent="0.25">
      <c r="D656"/>
    </row>
    <row r="657" spans="4:4" ht="15.75" customHeight="1" x14ac:dyDescent="0.25">
      <c r="D657"/>
    </row>
    <row r="658" spans="4:4" ht="15.75" customHeight="1" x14ac:dyDescent="0.25">
      <c r="D658"/>
    </row>
    <row r="659" spans="4:4" ht="15.75" customHeight="1" x14ac:dyDescent="0.25">
      <c r="D659"/>
    </row>
    <row r="660" spans="4:4" ht="15.75" customHeight="1" x14ac:dyDescent="0.25">
      <c r="D660"/>
    </row>
    <row r="661" spans="4:4" ht="15.75" customHeight="1" x14ac:dyDescent="0.25">
      <c r="D661"/>
    </row>
    <row r="662" spans="4:4" ht="15.75" customHeight="1" x14ac:dyDescent="0.25">
      <c r="D662"/>
    </row>
    <row r="663" spans="4:4" ht="15.75" customHeight="1" x14ac:dyDescent="0.25">
      <c r="D663"/>
    </row>
    <row r="664" spans="4:4" ht="15.75" customHeight="1" x14ac:dyDescent="0.25">
      <c r="D664"/>
    </row>
    <row r="665" spans="4:4" ht="15.75" customHeight="1" x14ac:dyDescent="0.25">
      <c r="D665"/>
    </row>
    <row r="666" spans="4:4" ht="15.75" customHeight="1" x14ac:dyDescent="0.25">
      <c r="D666"/>
    </row>
    <row r="667" spans="4:4" ht="15.75" customHeight="1" x14ac:dyDescent="0.25">
      <c r="D667"/>
    </row>
    <row r="668" spans="4:4" ht="15.75" customHeight="1" x14ac:dyDescent="0.25">
      <c r="D668"/>
    </row>
    <row r="669" spans="4:4" ht="15.75" customHeight="1" x14ac:dyDescent="0.25">
      <c r="D669"/>
    </row>
    <row r="670" spans="4:4" ht="15.75" customHeight="1" x14ac:dyDescent="0.25">
      <c r="D670"/>
    </row>
    <row r="671" spans="4:4" ht="15.75" customHeight="1" x14ac:dyDescent="0.25">
      <c r="D671"/>
    </row>
    <row r="672" spans="4:4" ht="15.75" customHeight="1" x14ac:dyDescent="0.25">
      <c r="D672"/>
    </row>
    <row r="673" spans="4:4" ht="15.75" customHeight="1" x14ac:dyDescent="0.25">
      <c r="D673"/>
    </row>
    <row r="674" spans="4:4" ht="15.75" customHeight="1" x14ac:dyDescent="0.25">
      <c r="D674"/>
    </row>
    <row r="675" spans="4:4" ht="15.75" customHeight="1" x14ac:dyDescent="0.25">
      <c r="D675"/>
    </row>
    <row r="676" spans="4:4" ht="15.75" customHeight="1" x14ac:dyDescent="0.25">
      <c r="D676"/>
    </row>
    <row r="677" spans="4:4" ht="15.75" customHeight="1" x14ac:dyDescent="0.25">
      <c r="D677"/>
    </row>
    <row r="678" spans="4:4" ht="15.75" customHeight="1" x14ac:dyDescent="0.25">
      <c r="D678"/>
    </row>
    <row r="679" spans="4:4" ht="15.75" customHeight="1" x14ac:dyDescent="0.25">
      <c r="D679"/>
    </row>
    <row r="680" spans="4:4" ht="15.75" customHeight="1" x14ac:dyDescent="0.25">
      <c r="D680"/>
    </row>
    <row r="681" spans="4:4" ht="15.75" customHeight="1" x14ac:dyDescent="0.25">
      <c r="D681"/>
    </row>
    <row r="682" spans="4:4" ht="15.75" customHeight="1" x14ac:dyDescent="0.25">
      <c r="D682"/>
    </row>
    <row r="683" spans="4:4" ht="15.75" customHeight="1" x14ac:dyDescent="0.25">
      <c r="D683"/>
    </row>
    <row r="684" spans="4:4" ht="15.75" customHeight="1" x14ac:dyDescent="0.25">
      <c r="D684"/>
    </row>
    <row r="685" spans="4:4" ht="15.75" customHeight="1" x14ac:dyDescent="0.25">
      <c r="D685"/>
    </row>
    <row r="686" spans="4:4" ht="15.75" customHeight="1" x14ac:dyDescent="0.25">
      <c r="D686"/>
    </row>
    <row r="687" spans="4:4" ht="15.75" customHeight="1" x14ac:dyDescent="0.25">
      <c r="D687"/>
    </row>
    <row r="688" spans="4:4" ht="15.75" customHeight="1" x14ac:dyDescent="0.25">
      <c r="D688"/>
    </row>
    <row r="689" spans="4:4" ht="15.75" customHeight="1" x14ac:dyDescent="0.25">
      <c r="D689"/>
    </row>
    <row r="690" spans="4:4" ht="15.75" customHeight="1" x14ac:dyDescent="0.25">
      <c r="D690"/>
    </row>
    <row r="691" spans="4:4" ht="15.75" customHeight="1" x14ac:dyDescent="0.25">
      <c r="D691"/>
    </row>
    <row r="692" spans="4:4" ht="15.75" customHeight="1" x14ac:dyDescent="0.25">
      <c r="D692"/>
    </row>
    <row r="693" spans="4:4" ht="15.75" customHeight="1" x14ac:dyDescent="0.25">
      <c r="D693"/>
    </row>
    <row r="694" spans="4:4" ht="15.75" customHeight="1" x14ac:dyDescent="0.25">
      <c r="D694"/>
    </row>
    <row r="695" spans="4:4" ht="15.75" customHeight="1" x14ac:dyDescent="0.25">
      <c r="D695"/>
    </row>
    <row r="696" spans="4:4" ht="15.75" customHeight="1" x14ac:dyDescent="0.25">
      <c r="D696"/>
    </row>
    <row r="697" spans="4:4" ht="15.75" customHeight="1" x14ac:dyDescent="0.25">
      <c r="D697"/>
    </row>
    <row r="698" spans="4:4" ht="15.75" customHeight="1" x14ac:dyDescent="0.25">
      <c r="D698"/>
    </row>
    <row r="699" spans="4:4" ht="15.75" customHeight="1" x14ac:dyDescent="0.25">
      <c r="D699"/>
    </row>
    <row r="700" spans="4:4" ht="15.75" customHeight="1" x14ac:dyDescent="0.25">
      <c r="D700"/>
    </row>
    <row r="701" spans="4:4" ht="15.75" customHeight="1" x14ac:dyDescent="0.25">
      <c r="D701"/>
    </row>
    <row r="702" spans="4:4" ht="15.75" customHeight="1" x14ac:dyDescent="0.25">
      <c r="D702"/>
    </row>
    <row r="703" spans="4:4" ht="15.75" customHeight="1" x14ac:dyDescent="0.25">
      <c r="D703"/>
    </row>
    <row r="704" spans="4:4" ht="15.75" customHeight="1" x14ac:dyDescent="0.25">
      <c r="D704"/>
    </row>
    <row r="705" spans="4:4" ht="15.75" customHeight="1" x14ac:dyDescent="0.25">
      <c r="D705"/>
    </row>
    <row r="706" spans="4:4" ht="15.75" customHeight="1" x14ac:dyDescent="0.25">
      <c r="D706"/>
    </row>
    <row r="707" spans="4:4" ht="15.75" customHeight="1" x14ac:dyDescent="0.25">
      <c r="D707"/>
    </row>
    <row r="708" spans="4:4" ht="15.75" customHeight="1" x14ac:dyDescent="0.25">
      <c r="D708"/>
    </row>
    <row r="709" spans="4:4" ht="15.75" customHeight="1" x14ac:dyDescent="0.25">
      <c r="D709"/>
    </row>
    <row r="710" spans="4:4" ht="15.75" customHeight="1" x14ac:dyDescent="0.25">
      <c r="D710"/>
    </row>
    <row r="711" spans="4:4" ht="15.75" customHeight="1" x14ac:dyDescent="0.25">
      <c r="D711"/>
    </row>
    <row r="712" spans="4:4" ht="15.75" customHeight="1" x14ac:dyDescent="0.25">
      <c r="D712"/>
    </row>
    <row r="713" spans="4:4" ht="15.75" customHeight="1" x14ac:dyDescent="0.25">
      <c r="D713"/>
    </row>
    <row r="714" spans="4:4" ht="15.75" customHeight="1" x14ac:dyDescent="0.25">
      <c r="D714"/>
    </row>
    <row r="715" spans="4:4" ht="15.75" customHeight="1" x14ac:dyDescent="0.25">
      <c r="D715"/>
    </row>
    <row r="716" spans="4:4" ht="15.75" customHeight="1" x14ac:dyDescent="0.25">
      <c r="D716"/>
    </row>
    <row r="717" spans="4:4" ht="15.75" customHeight="1" x14ac:dyDescent="0.25">
      <c r="D717"/>
    </row>
    <row r="718" spans="4:4" ht="15.75" customHeight="1" x14ac:dyDescent="0.25">
      <c r="D718"/>
    </row>
    <row r="719" spans="4:4" ht="15.75" customHeight="1" x14ac:dyDescent="0.25">
      <c r="D719"/>
    </row>
    <row r="720" spans="4:4" ht="15.75" customHeight="1" x14ac:dyDescent="0.25">
      <c r="D720"/>
    </row>
    <row r="721" spans="4:4" ht="15.75" customHeight="1" x14ac:dyDescent="0.25">
      <c r="D721"/>
    </row>
    <row r="722" spans="4:4" ht="15.75" customHeight="1" x14ac:dyDescent="0.25">
      <c r="D722"/>
    </row>
    <row r="723" spans="4:4" ht="15.75" customHeight="1" x14ac:dyDescent="0.25">
      <c r="D723"/>
    </row>
    <row r="724" spans="4:4" ht="15.75" customHeight="1" x14ac:dyDescent="0.25">
      <c r="D724"/>
    </row>
    <row r="725" spans="4:4" ht="15.75" customHeight="1" x14ac:dyDescent="0.25">
      <c r="D725"/>
    </row>
    <row r="726" spans="4:4" ht="15.75" customHeight="1" x14ac:dyDescent="0.25">
      <c r="D726"/>
    </row>
    <row r="727" spans="4:4" ht="15.75" customHeight="1" x14ac:dyDescent="0.25">
      <c r="D727"/>
    </row>
    <row r="728" spans="4:4" ht="15.75" customHeight="1" x14ac:dyDescent="0.25">
      <c r="D728"/>
    </row>
    <row r="729" spans="4:4" ht="15.75" customHeight="1" x14ac:dyDescent="0.25">
      <c r="D729"/>
    </row>
    <row r="730" spans="4:4" ht="15.75" customHeight="1" x14ac:dyDescent="0.25">
      <c r="D730"/>
    </row>
    <row r="731" spans="4:4" ht="15.75" customHeight="1" x14ac:dyDescent="0.25">
      <c r="D731"/>
    </row>
    <row r="732" spans="4:4" ht="15.75" customHeight="1" x14ac:dyDescent="0.25">
      <c r="D732"/>
    </row>
    <row r="733" spans="4:4" ht="15.75" customHeight="1" x14ac:dyDescent="0.25">
      <c r="D733"/>
    </row>
    <row r="734" spans="4:4" ht="15.75" customHeight="1" x14ac:dyDescent="0.25">
      <c r="D734"/>
    </row>
    <row r="735" spans="4:4" ht="15.75" customHeight="1" x14ac:dyDescent="0.25">
      <c r="D735"/>
    </row>
    <row r="736" spans="4:4" ht="15.75" customHeight="1" x14ac:dyDescent="0.25">
      <c r="D736"/>
    </row>
    <row r="737" spans="4:4" ht="15.75" customHeight="1" x14ac:dyDescent="0.25">
      <c r="D737"/>
    </row>
    <row r="738" spans="4:4" ht="15.75" customHeight="1" x14ac:dyDescent="0.25">
      <c r="D738"/>
    </row>
    <row r="739" spans="4:4" ht="15.75" customHeight="1" x14ac:dyDescent="0.25">
      <c r="D739"/>
    </row>
    <row r="740" spans="4:4" ht="15.75" customHeight="1" x14ac:dyDescent="0.25">
      <c r="D740"/>
    </row>
    <row r="741" spans="4:4" ht="15.75" customHeight="1" x14ac:dyDescent="0.25">
      <c r="D741"/>
    </row>
    <row r="742" spans="4:4" ht="15.75" customHeight="1" x14ac:dyDescent="0.25">
      <c r="D742"/>
    </row>
    <row r="743" spans="4:4" ht="15.75" customHeight="1" x14ac:dyDescent="0.25">
      <c r="D743"/>
    </row>
    <row r="744" spans="4:4" ht="15.75" customHeight="1" x14ac:dyDescent="0.25">
      <c r="D744"/>
    </row>
    <row r="745" spans="4:4" ht="15.75" customHeight="1" x14ac:dyDescent="0.25">
      <c r="D745"/>
    </row>
    <row r="746" spans="4:4" ht="15.75" customHeight="1" x14ac:dyDescent="0.25">
      <c r="D746"/>
    </row>
    <row r="747" spans="4:4" ht="15.75" customHeight="1" x14ac:dyDescent="0.25">
      <c r="D747"/>
    </row>
    <row r="748" spans="4:4" ht="15.75" customHeight="1" x14ac:dyDescent="0.25">
      <c r="D748"/>
    </row>
    <row r="749" spans="4:4" ht="15.75" customHeight="1" x14ac:dyDescent="0.25">
      <c r="D749"/>
    </row>
    <row r="750" spans="4:4" ht="15.75" customHeight="1" x14ac:dyDescent="0.25">
      <c r="D750"/>
    </row>
    <row r="751" spans="4:4" ht="15.75" customHeight="1" x14ac:dyDescent="0.25">
      <c r="D751"/>
    </row>
    <row r="752" spans="4:4" ht="15.75" customHeight="1" x14ac:dyDescent="0.25">
      <c r="D752"/>
    </row>
    <row r="753" spans="4:4" ht="15.75" customHeight="1" x14ac:dyDescent="0.25">
      <c r="D753"/>
    </row>
    <row r="754" spans="4:4" ht="15.75" customHeight="1" x14ac:dyDescent="0.25">
      <c r="D754"/>
    </row>
    <row r="755" spans="4:4" ht="15.75" customHeight="1" x14ac:dyDescent="0.25">
      <c r="D755"/>
    </row>
    <row r="756" spans="4:4" ht="15.75" customHeight="1" x14ac:dyDescent="0.25">
      <c r="D756"/>
    </row>
    <row r="757" spans="4:4" ht="15.75" customHeight="1" x14ac:dyDescent="0.25">
      <c r="D757"/>
    </row>
    <row r="758" spans="4:4" ht="15.75" customHeight="1" x14ac:dyDescent="0.25">
      <c r="D758"/>
    </row>
    <row r="759" spans="4:4" ht="15.75" customHeight="1" x14ac:dyDescent="0.25">
      <c r="D759"/>
    </row>
    <row r="760" spans="4:4" ht="15.75" customHeight="1" x14ac:dyDescent="0.25">
      <c r="D760"/>
    </row>
    <row r="761" spans="4:4" ht="15.75" customHeight="1" x14ac:dyDescent="0.25">
      <c r="D761"/>
    </row>
    <row r="762" spans="4:4" ht="15.75" customHeight="1" x14ac:dyDescent="0.25">
      <c r="D762"/>
    </row>
    <row r="763" spans="4:4" ht="15.75" customHeight="1" x14ac:dyDescent="0.25">
      <c r="D763"/>
    </row>
    <row r="764" spans="4:4" ht="15.75" customHeight="1" x14ac:dyDescent="0.25">
      <c r="D764"/>
    </row>
    <row r="765" spans="4:4" ht="15.75" customHeight="1" x14ac:dyDescent="0.25">
      <c r="D765"/>
    </row>
    <row r="766" spans="4:4" ht="15.75" customHeight="1" x14ac:dyDescent="0.25">
      <c r="D766"/>
    </row>
    <row r="767" spans="4:4" ht="15.75" customHeight="1" x14ac:dyDescent="0.25">
      <c r="D767"/>
    </row>
    <row r="768" spans="4:4" ht="15.75" customHeight="1" x14ac:dyDescent="0.25">
      <c r="D768"/>
    </row>
    <row r="769" spans="4:4" ht="15.75" customHeight="1" x14ac:dyDescent="0.25">
      <c r="D769"/>
    </row>
    <row r="770" spans="4:4" ht="15.75" customHeight="1" x14ac:dyDescent="0.25">
      <c r="D770"/>
    </row>
    <row r="771" spans="4:4" ht="15.75" customHeight="1" x14ac:dyDescent="0.25">
      <c r="D771"/>
    </row>
    <row r="772" spans="4:4" ht="15.75" customHeight="1" x14ac:dyDescent="0.25">
      <c r="D772"/>
    </row>
    <row r="773" spans="4:4" ht="15.75" customHeight="1" x14ac:dyDescent="0.25">
      <c r="D773"/>
    </row>
    <row r="774" spans="4:4" ht="15.75" customHeight="1" x14ac:dyDescent="0.25">
      <c r="D774"/>
    </row>
    <row r="775" spans="4:4" ht="15.75" customHeight="1" x14ac:dyDescent="0.25">
      <c r="D775"/>
    </row>
    <row r="776" spans="4:4" ht="15.75" customHeight="1" x14ac:dyDescent="0.25">
      <c r="D776"/>
    </row>
    <row r="777" spans="4:4" ht="15.75" customHeight="1" x14ac:dyDescent="0.25">
      <c r="D777"/>
    </row>
    <row r="778" spans="4:4" ht="15.75" customHeight="1" x14ac:dyDescent="0.25">
      <c r="D778"/>
    </row>
    <row r="779" spans="4:4" ht="15.75" customHeight="1" x14ac:dyDescent="0.25">
      <c r="D779"/>
    </row>
    <row r="780" spans="4:4" ht="15.75" customHeight="1" x14ac:dyDescent="0.25">
      <c r="D780"/>
    </row>
    <row r="781" spans="4:4" ht="15.75" customHeight="1" x14ac:dyDescent="0.25">
      <c r="D781"/>
    </row>
    <row r="782" spans="4:4" ht="15.75" customHeight="1" x14ac:dyDescent="0.25">
      <c r="D782"/>
    </row>
    <row r="783" spans="4:4" ht="15.75" customHeight="1" x14ac:dyDescent="0.25">
      <c r="D783"/>
    </row>
    <row r="784" spans="4:4" ht="15.75" customHeight="1" x14ac:dyDescent="0.25">
      <c r="D784"/>
    </row>
    <row r="785" spans="4:4" ht="15.75" customHeight="1" x14ac:dyDescent="0.25">
      <c r="D785"/>
    </row>
    <row r="786" spans="4:4" ht="15.75" customHeight="1" x14ac:dyDescent="0.25">
      <c r="D786"/>
    </row>
    <row r="787" spans="4:4" ht="15.75" customHeight="1" x14ac:dyDescent="0.25">
      <c r="D787"/>
    </row>
    <row r="788" spans="4:4" ht="15.75" customHeight="1" x14ac:dyDescent="0.25">
      <c r="D788"/>
    </row>
    <row r="789" spans="4:4" ht="15.75" customHeight="1" x14ac:dyDescent="0.25">
      <c r="D789"/>
    </row>
    <row r="790" spans="4:4" ht="15.75" customHeight="1" x14ac:dyDescent="0.25">
      <c r="D790"/>
    </row>
    <row r="791" spans="4:4" ht="15.75" customHeight="1" x14ac:dyDescent="0.25">
      <c r="D791"/>
    </row>
    <row r="792" spans="4:4" ht="15.75" customHeight="1" x14ac:dyDescent="0.25">
      <c r="D792"/>
    </row>
    <row r="793" spans="4:4" ht="15.75" customHeight="1" x14ac:dyDescent="0.25">
      <c r="D793"/>
    </row>
    <row r="794" spans="4:4" ht="15.75" customHeight="1" x14ac:dyDescent="0.25">
      <c r="D794"/>
    </row>
    <row r="795" spans="4:4" ht="15.75" customHeight="1" x14ac:dyDescent="0.25">
      <c r="D795"/>
    </row>
    <row r="796" spans="4:4" ht="15.75" customHeight="1" x14ac:dyDescent="0.25">
      <c r="D796"/>
    </row>
    <row r="797" spans="4:4" ht="15.75" customHeight="1" x14ac:dyDescent="0.25">
      <c r="D797"/>
    </row>
    <row r="798" spans="4:4" ht="15.75" customHeight="1" x14ac:dyDescent="0.25">
      <c r="D798"/>
    </row>
    <row r="799" spans="4:4" ht="15.75" customHeight="1" x14ac:dyDescent="0.25">
      <c r="D799"/>
    </row>
    <row r="800" spans="4:4" ht="15.75" customHeight="1" x14ac:dyDescent="0.25">
      <c r="D800"/>
    </row>
    <row r="801" spans="4:4" ht="15.75" customHeight="1" x14ac:dyDescent="0.25">
      <c r="D801"/>
    </row>
    <row r="802" spans="4:4" ht="15.75" customHeight="1" x14ac:dyDescent="0.25">
      <c r="D802"/>
    </row>
    <row r="803" spans="4:4" ht="15.75" customHeight="1" x14ac:dyDescent="0.25">
      <c r="D803"/>
    </row>
    <row r="804" spans="4:4" ht="15.75" customHeight="1" x14ac:dyDescent="0.25">
      <c r="D804"/>
    </row>
    <row r="805" spans="4:4" ht="15.75" customHeight="1" x14ac:dyDescent="0.25">
      <c r="D805"/>
    </row>
    <row r="806" spans="4:4" ht="15.75" customHeight="1" x14ac:dyDescent="0.25">
      <c r="D806"/>
    </row>
    <row r="807" spans="4:4" ht="15.75" customHeight="1" x14ac:dyDescent="0.25">
      <c r="D807"/>
    </row>
    <row r="808" spans="4:4" ht="15.75" customHeight="1" x14ac:dyDescent="0.25">
      <c r="D808"/>
    </row>
    <row r="809" spans="4:4" ht="15.75" customHeight="1" x14ac:dyDescent="0.25">
      <c r="D809"/>
    </row>
    <row r="810" spans="4:4" ht="15.75" customHeight="1" x14ac:dyDescent="0.25">
      <c r="D810"/>
    </row>
    <row r="811" spans="4:4" ht="15.75" customHeight="1" x14ac:dyDescent="0.25">
      <c r="D811"/>
    </row>
    <row r="812" spans="4:4" ht="15.75" customHeight="1" x14ac:dyDescent="0.25">
      <c r="D812"/>
    </row>
    <row r="813" spans="4:4" ht="15.75" customHeight="1" x14ac:dyDescent="0.25">
      <c r="D813"/>
    </row>
    <row r="814" spans="4:4" ht="15.75" customHeight="1" x14ac:dyDescent="0.25">
      <c r="D814"/>
    </row>
    <row r="815" spans="4:4" ht="15.75" customHeight="1" x14ac:dyDescent="0.25">
      <c r="D815"/>
    </row>
    <row r="816" spans="4:4" ht="15.75" customHeight="1" x14ac:dyDescent="0.25">
      <c r="D816"/>
    </row>
    <row r="817" spans="4:4" ht="15.75" customHeight="1" x14ac:dyDescent="0.25">
      <c r="D817"/>
    </row>
    <row r="818" spans="4:4" ht="15.75" customHeight="1" x14ac:dyDescent="0.25">
      <c r="D818"/>
    </row>
    <row r="819" spans="4:4" ht="15.75" customHeight="1" x14ac:dyDescent="0.25">
      <c r="D819"/>
    </row>
    <row r="820" spans="4:4" ht="15.75" customHeight="1" x14ac:dyDescent="0.25">
      <c r="D820"/>
    </row>
    <row r="821" spans="4:4" ht="15.75" customHeight="1" x14ac:dyDescent="0.25">
      <c r="D821"/>
    </row>
    <row r="822" spans="4:4" ht="15.75" customHeight="1" x14ac:dyDescent="0.25">
      <c r="D822"/>
    </row>
    <row r="823" spans="4:4" ht="15.75" customHeight="1" x14ac:dyDescent="0.25">
      <c r="D823"/>
    </row>
    <row r="824" spans="4:4" ht="15.75" customHeight="1" x14ac:dyDescent="0.25">
      <c r="D824"/>
    </row>
    <row r="825" spans="4:4" ht="15.75" customHeight="1" x14ac:dyDescent="0.25">
      <c r="D825"/>
    </row>
    <row r="826" spans="4:4" ht="15.75" customHeight="1" x14ac:dyDescent="0.25">
      <c r="D826"/>
    </row>
    <row r="827" spans="4:4" ht="15.75" customHeight="1" x14ac:dyDescent="0.25">
      <c r="D827"/>
    </row>
    <row r="828" spans="4:4" ht="15.75" customHeight="1" x14ac:dyDescent="0.25">
      <c r="D828"/>
    </row>
    <row r="829" spans="4:4" ht="15.75" customHeight="1" x14ac:dyDescent="0.25">
      <c r="D829"/>
    </row>
    <row r="830" spans="4:4" ht="15.75" customHeight="1" x14ac:dyDescent="0.25">
      <c r="D830"/>
    </row>
    <row r="831" spans="4:4" ht="15.75" customHeight="1" x14ac:dyDescent="0.25">
      <c r="D831"/>
    </row>
    <row r="832" spans="4:4" ht="15.75" customHeight="1" x14ac:dyDescent="0.25">
      <c r="D832"/>
    </row>
    <row r="833" spans="4:4" ht="15.75" customHeight="1" x14ac:dyDescent="0.25">
      <c r="D833"/>
    </row>
    <row r="834" spans="4:4" ht="15.75" customHeight="1" x14ac:dyDescent="0.25">
      <c r="D834"/>
    </row>
    <row r="835" spans="4:4" ht="15.75" customHeight="1" x14ac:dyDescent="0.25">
      <c r="D835"/>
    </row>
    <row r="836" spans="4:4" ht="15.75" customHeight="1" x14ac:dyDescent="0.25">
      <c r="D836"/>
    </row>
    <row r="837" spans="4:4" ht="15.75" customHeight="1" x14ac:dyDescent="0.25">
      <c r="D837"/>
    </row>
    <row r="838" spans="4:4" ht="15.75" customHeight="1" x14ac:dyDescent="0.25">
      <c r="D838"/>
    </row>
    <row r="839" spans="4:4" ht="15.75" customHeight="1" x14ac:dyDescent="0.25">
      <c r="D839"/>
    </row>
    <row r="840" spans="4:4" ht="15.75" customHeight="1" x14ac:dyDescent="0.25">
      <c r="D840"/>
    </row>
    <row r="841" spans="4:4" ht="15.75" customHeight="1" x14ac:dyDescent="0.25">
      <c r="D841"/>
    </row>
    <row r="842" spans="4:4" ht="15.75" customHeight="1" x14ac:dyDescent="0.25">
      <c r="D842"/>
    </row>
    <row r="843" spans="4:4" ht="15.75" customHeight="1" x14ac:dyDescent="0.25">
      <c r="D843"/>
    </row>
    <row r="844" spans="4:4" ht="15.75" customHeight="1" x14ac:dyDescent="0.25">
      <c r="D844"/>
    </row>
    <row r="845" spans="4:4" ht="15.75" customHeight="1" x14ac:dyDescent="0.25">
      <c r="D845"/>
    </row>
    <row r="846" spans="4:4" ht="15.75" customHeight="1" x14ac:dyDescent="0.25">
      <c r="D846"/>
    </row>
    <row r="847" spans="4:4" ht="15.75" customHeight="1" x14ac:dyDescent="0.25">
      <c r="D847"/>
    </row>
    <row r="848" spans="4:4" ht="15.75" customHeight="1" x14ac:dyDescent="0.25">
      <c r="D848"/>
    </row>
    <row r="849" spans="4:4" ht="15.75" customHeight="1" x14ac:dyDescent="0.25">
      <c r="D849"/>
    </row>
    <row r="850" spans="4:4" ht="15.75" customHeight="1" x14ac:dyDescent="0.25">
      <c r="D850"/>
    </row>
    <row r="851" spans="4:4" ht="15.75" customHeight="1" x14ac:dyDescent="0.25">
      <c r="D851"/>
    </row>
    <row r="852" spans="4:4" ht="15.75" customHeight="1" x14ac:dyDescent="0.25">
      <c r="D852"/>
    </row>
    <row r="853" spans="4:4" ht="15.75" customHeight="1" x14ac:dyDescent="0.25">
      <c r="D853"/>
    </row>
    <row r="854" spans="4:4" ht="15.75" customHeight="1" x14ac:dyDescent="0.25">
      <c r="D854"/>
    </row>
    <row r="855" spans="4:4" ht="15.75" customHeight="1" x14ac:dyDescent="0.25">
      <c r="D855"/>
    </row>
    <row r="856" spans="4:4" ht="15.75" customHeight="1" x14ac:dyDescent="0.25">
      <c r="D856"/>
    </row>
    <row r="857" spans="4:4" ht="15.75" customHeight="1" x14ac:dyDescent="0.25">
      <c r="D857"/>
    </row>
    <row r="858" spans="4:4" ht="15.75" customHeight="1" x14ac:dyDescent="0.25">
      <c r="D858"/>
    </row>
    <row r="859" spans="4:4" ht="15.75" customHeight="1" x14ac:dyDescent="0.25">
      <c r="D859"/>
    </row>
    <row r="860" spans="4:4" ht="15.75" customHeight="1" x14ac:dyDescent="0.25">
      <c r="D860"/>
    </row>
    <row r="861" spans="4:4" ht="15.75" customHeight="1" x14ac:dyDescent="0.25">
      <c r="D861"/>
    </row>
    <row r="862" spans="4:4" ht="15.75" customHeight="1" x14ac:dyDescent="0.25">
      <c r="D862"/>
    </row>
    <row r="863" spans="4:4" ht="15.75" customHeight="1" x14ac:dyDescent="0.25">
      <c r="D863"/>
    </row>
    <row r="864" spans="4:4" ht="15.75" customHeight="1" x14ac:dyDescent="0.25">
      <c r="D864"/>
    </row>
    <row r="865" spans="4:4" ht="15.75" customHeight="1" x14ac:dyDescent="0.25">
      <c r="D865"/>
    </row>
    <row r="866" spans="4:4" ht="15.75" customHeight="1" x14ac:dyDescent="0.25">
      <c r="D866"/>
    </row>
    <row r="867" spans="4:4" ht="15.75" customHeight="1" x14ac:dyDescent="0.25">
      <c r="D867"/>
    </row>
    <row r="868" spans="4:4" ht="15.75" customHeight="1" x14ac:dyDescent="0.25">
      <c r="D868"/>
    </row>
    <row r="869" spans="4:4" ht="15.75" customHeight="1" x14ac:dyDescent="0.25">
      <c r="D869"/>
    </row>
    <row r="870" spans="4:4" ht="15.75" customHeight="1" x14ac:dyDescent="0.25">
      <c r="D870"/>
    </row>
    <row r="871" spans="4:4" ht="15.75" customHeight="1" x14ac:dyDescent="0.25">
      <c r="D871"/>
    </row>
    <row r="872" spans="4:4" ht="15.75" customHeight="1" x14ac:dyDescent="0.25">
      <c r="D872"/>
    </row>
    <row r="873" spans="4:4" ht="15.75" customHeight="1" x14ac:dyDescent="0.25">
      <c r="D873"/>
    </row>
    <row r="874" spans="4:4" ht="15.75" customHeight="1" x14ac:dyDescent="0.25">
      <c r="D874"/>
    </row>
    <row r="875" spans="4:4" ht="15.75" customHeight="1" x14ac:dyDescent="0.25">
      <c r="D875"/>
    </row>
    <row r="876" spans="4:4" ht="15.75" customHeight="1" x14ac:dyDescent="0.25">
      <c r="D876"/>
    </row>
    <row r="877" spans="4:4" ht="15.75" customHeight="1" x14ac:dyDescent="0.25">
      <c r="D877"/>
    </row>
    <row r="878" spans="4:4" ht="15.75" customHeight="1" x14ac:dyDescent="0.25">
      <c r="D878"/>
    </row>
    <row r="879" spans="4:4" ht="15.75" customHeight="1" x14ac:dyDescent="0.25">
      <c r="D879"/>
    </row>
    <row r="880" spans="4:4" ht="15.75" customHeight="1" x14ac:dyDescent="0.25">
      <c r="D880"/>
    </row>
    <row r="881" spans="4:4" ht="15.75" customHeight="1" x14ac:dyDescent="0.25">
      <c r="D881"/>
    </row>
    <row r="882" spans="4:4" ht="15.75" customHeight="1" x14ac:dyDescent="0.25">
      <c r="D882"/>
    </row>
    <row r="883" spans="4:4" ht="15.75" customHeight="1" x14ac:dyDescent="0.25">
      <c r="D883"/>
    </row>
    <row r="884" spans="4:4" ht="15.75" customHeight="1" x14ac:dyDescent="0.25">
      <c r="D884"/>
    </row>
    <row r="885" spans="4:4" ht="15.75" customHeight="1" x14ac:dyDescent="0.25">
      <c r="D885"/>
    </row>
    <row r="886" spans="4:4" ht="15.75" customHeight="1" x14ac:dyDescent="0.25">
      <c r="D886"/>
    </row>
    <row r="887" spans="4:4" ht="15.75" customHeight="1" x14ac:dyDescent="0.25">
      <c r="D887"/>
    </row>
    <row r="888" spans="4:4" ht="15.75" customHeight="1" x14ac:dyDescent="0.25">
      <c r="D888"/>
    </row>
    <row r="889" spans="4:4" ht="15.75" customHeight="1" x14ac:dyDescent="0.25">
      <c r="D889"/>
    </row>
    <row r="890" spans="4:4" ht="15.75" customHeight="1" x14ac:dyDescent="0.25">
      <c r="D890"/>
    </row>
    <row r="891" spans="4:4" ht="15.75" customHeight="1" x14ac:dyDescent="0.25">
      <c r="D891"/>
    </row>
    <row r="892" spans="4:4" ht="15.75" customHeight="1" x14ac:dyDescent="0.25">
      <c r="D892"/>
    </row>
    <row r="893" spans="4:4" ht="15.75" customHeight="1" x14ac:dyDescent="0.25">
      <c r="D893"/>
    </row>
    <row r="894" spans="4:4" ht="15.75" customHeight="1" x14ac:dyDescent="0.25">
      <c r="D894"/>
    </row>
    <row r="895" spans="4:4" ht="15.75" customHeight="1" x14ac:dyDescent="0.25">
      <c r="D895"/>
    </row>
    <row r="896" spans="4:4" ht="15.75" customHeight="1" x14ac:dyDescent="0.25">
      <c r="D896"/>
    </row>
    <row r="897" spans="4:4" ht="15.75" customHeight="1" x14ac:dyDescent="0.25">
      <c r="D897"/>
    </row>
    <row r="898" spans="4:4" ht="15.75" customHeight="1" x14ac:dyDescent="0.25">
      <c r="D898"/>
    </row>
    <row r="899" spans="4:4" ht="15.75" customHeight="1" x14ac:dyDescent="0.25">
      <c r="D899"/>
    </row>
    <row r="900" spans="4:4" ht="15.75" customHeight="1" x14ac:dyDescent="0.25">
      <c r="D900"/>
    </row>
    <row r="901" spans="4:4" ht="15.75" customHeight="1" x14ac:dyDescent="0.25">
      <c r="D901"/>
    </row>
    <row r="902" spans="4:4" ht="15.75" customHeight="1" x14ac:dyDescent="0.25">
      <c r="D902"/>
    </row>
    <row r="903" spans="4:4" ht="15.75" customHeight="1" x14ac:dyDescent="0.25">
      <c r="D903"/>
    </row>
    <row r="904" spans="4:4" ht="15.75" customHeight="1" x14ac:dyDescent="0.25">
      <c r="D904"/>
    </row>
    <row r="905" spans="4:4" ht="15.75" customHeight="1" x14ac:dyDescent="0.25">
      <c r="D905"/>
    </row>
    <row r="906" spans="4:4" ht="15.75" customHeight="1" x14ac:dyDescent="0.25">
      <c r="D906"/>
    </row>
    <row r="907" spans="4:4" ht="15.75" customHeight="1" x14ac:dyDescent="0.25">
      <c r="D907"/>
    </row>
    <row r="908" spans="4:4" ht="15.75" customHeight="1" x14ac:dyDescent="0.25">
      <c r="D908"/>
    </row>
    <row r="909" spans="4:4" ht="15.75" customHeight="1" x14ac:dyDescent="0.25">
      <c r="D909"/>
    </row>
    <row r="910" spans="4:4" ht="15.75" customHeight="1" x14ac:dyDescent="0.25">
      <c r="D910"/>
    </row>
    <row r="911" spans="4:4" ht="15.75" customHeight="1" x14ac:dyDescent="0.25">
      <c r="D911"/>
    </row>
    <row r="912" spans="4:4" ht="15.75" customHeight="1" x14ac:dyDescent="0.25">
      <c r="D912"/>
    </row>
    <row r="913" spans="4:4" ht="15.75" customHeight="1" x14ac:dyDescent="0.25">
      <c r="D913"/>
    </row>
    <row r="914" spans="4:4" ht="15.75" customHeight="1" x14ac:dyDescent="0.25">
      <c r="D914"/>
    </row>
    <row r="915" spans="4:4" ht="15.75" customHeight="1" x14ac:dyDescent="0.25">
      <c r="D915"/>
    </row>
    <row r="916" spans="4:4" ht="15.75" customHeight="1" x14ac:dyDescent="0.25">
      <c r="D916"/>
    </row>
    <row r="917" spans="4:4" ht="15.75" customHeight="1" x14ac:dyDescent="0.25">
      <c r="D917"/>
    </row>
    <row r="918" spans="4:4" ht="15.75" customHeight="1" x14ac:dyDescent="0.25">
      <c r="D918"/>
    </row>
    <row r="919" spans="4:4" ht="15.75" customHeight="1" x14ac:dyDescent="0.25">
      <c r="D919"/>
    </row>
    <row r="920" spans="4:4" ht="15.75" customHeight="1" x14ac:dyDescent="0.25">
      <c r="D920"/>
    </row>
    <row r="921" spans="4:4" ht="15.75" customHeight="1" x14ac:dyDescent="0.25">
      <c r="D921"/>
    </row>
    <row r="922" spans="4:4" ht="15.75" customHeight="1" x14ac:dyDescent="0.25">
      <c r="D922"/>
    </row>
    <row r="923" spans="4:4" ht="15.75" customHeight="1" x14ac:dyDescent="0.25">
      <c r="D923"/>
    </row>
    <row r="924" spans="4:4" ht="15.75" customHeight="1" x14ac:dyDescent="0.25">
      <c r="D924"/>
    </row>
    <row r="925" spans="4:4" ht="15.75" customHeight="1" x14ac:dyDescent="0.25">
      <c r="D925"/>
    </row>
    <row r="926" spans="4:4" ht="15.75" customHeight="1" x14ac:dyDescent="0.25">
      <c r="D926"/>
    </row>
    <row r="927" spans="4:4" ht="15.75" customHeight="1" x14ac:dyDescent="0.25">
      <c r="D927"/>
    </row>
    <row r="928" spans="4:4" ht="15.75" customHeight="1" x14ac:dyDescent="0.25">
      <c r="D928"/>
    </row>
    <row r="929" spans="4:4" ht="15.75" customHeight="1" x14ac:dyDescent="0.25">
      <c r="D929"/>
    </row>
    <row r="930" spans="4:4" ht="15.75" customHeight="1" x14ac:dyDescent="0.25">
      <c r="D930"/>
    </row>
    <row r="931" spans="4:4" ht="15.75" customHeight="1" x14ac:dyDescent="0.25">
      <c r="D931"/>
    </row>
    <row r="932" spans="4:4" ht="15.75" customHeight="1" x14ac:dyDescent="0.25">
      <c r="D932"/>
    </row>
    <row r="933" spans="4:4" ht="15.75" customHeight="1" x14ac:dyDescent="0.25">
      <c r="D933"/>
    </row>
    <row r="934" spans="4:4" ht="15.75" customHeight="1" x14ac:dyDescent="0.25">
      <c r="D934"/>
    </row>
    <row r="935" spans="4:4" ht="15.75" customHeight="1" x14ac:dyDescent="0.25">
      <c r="D935"/>
    </row>
    <row r="936" spans="4:4" ht="15.75" customHeight="1" x14ac:dyDescent="0.25">
      <c r="D936"/>
    </row>
    <row r="937" spans="4:4" ht="15.75" customHeight="1" x14ac:dyDescent="0.25">
      <c r="D937"/>
    </row>
    <row r="938" spans="4:4" ht="15.75" customHeight="1" x14ac:dyDescent="0.25">
      <c r="D938"/>
    </row>
    <row r="939" spans="4:4" ht="15.75" customHeight="1" x14ac:dyDescent="0.25">
      <c r="D939"/>
    </row>
    <row r="940" spans="4:4" ht="15.75" customHeight="1" x14ac:dyDescent="0.25">
      <c r="D940"/>
    </row>
    <row r="941" spans="4:4" ht="15.75" customHeight="1" x14ac:dyDescent="0.25">
      <c r="D941"/>
    </row>
    <row r="942" spans="4:4" ht="15.75" customHeight="1" x14ac:dyDescent="0.25">
      <c r="D942"/>
    </row>
    <row r="943" spans="4:4" ht="15.75" customHeight="1" x14ac:dyDescent="0.25">
      <c r="D943"/>
    </row>
    <row r="944" spans="4:4" ht="15.75" customHeight="1" x14ac:dyDescent="0.25">
      <c r="D944"/>
    </row>
    <row r="945" spans="4:4" ht="15.75" customHeight="1" x14ac:dyDescent="0.25">
      <c r="D945"/>
    </row>
    <row r="946" spans="4:4" ht="15.75" customHeight="1" x14ac:dyDescent="0.25">
      <c r="D946"/>
    </row>
    <row r="947" spans="4:4" ht="15.75" customHeight="1" x14ac:dyDescent="0.25">
      <c r="D947"/>
    </row>
    <row r="948" spans="4:4" ht="15.75" customHeight="1" x14ac:dyDescent="0.25">
      <c r="D948"/>
    </row>
    <row r="949" spans="4:4" ht="15.75" customHeight="1" x14ac:dyDescent="0.25">
      <c r="D949"/>
    </row>
    <row r="950" spans="4:4" ht="15.75" customHeight="1" x14ac:dyDescent="0.25">
      <c r="D950"/>
    </row>
    <row r="951" spans="4:4" ht="15.75" customHeight="1" x14ac:dyDescent="0.25">
      <c r="D951"/>
    </row>
    <row r="952" spans="4:4" ht="15.75" customHeight="1" x14ac:dyDescent="0.25">
      <c r="D952"/>
    </row>
    <row r="953" spans="4:4" ht="15.75" customHeight="1" x14ac:dyDescent="0.25">
      <c r="D953"/>
    </row>
    <row r="954" spans="4:4" ht="15.75" customHeight="1" x14ac:dyDescent="0.25">
      <c r="D954"/>
    </row>
    <row r="955" spans="4:4" ht="15.75" customHeight="1" x14ac:dyDescent="0.25">
      <c r="D955"/>
    </row>
    <row r="956" spans="4:4" ht="15.75" customHeight="1" x14ac:dyDescent="0.25">
      <c r="D956"/>
    </row>
    <row r="957" spans="4:4" ht="15.75" customHeight="1" x14ac:dyDescent="0.25">
      <c r="D957"/>
    </row>
    <row r="958" spans="4:4" ht="15.75" customHeight="1" x14ac:dyDescent="0.25">
      <c r="D958"/>
    </row>
    <row r="959" spans="4:4" ht="15.75" customHeight="1" x14ac:dyDescent="0.25">
      <c r="D959"/>
    </row>
    <row r="960" spans="4:4" ht="15.75" customHeight="1" x14ac:dyDescent="0.25">
      <c r="D960"/>
    </row>
    <row r="961" spans="4:4" ht="15.75" customHeight="1" x14ac:dyDescent="0.25">
      <c r="D961"/>
    </row>
    <row r="962" spans="4:4" ht="15.75" customHeight="1" x14ac:dyDescent="0.25">
      <c r="D962"/>
    </row>
    <row r="963" spans="4:4" ht="15.75" customHeight="1" x14ac:dyDescent="0.25">
      <c r="D963"/>
    </row>
    <row r="964" spans="4:4" ht="15.75" customHeight="1" x14ac:dyDescent="0.25">
      <c r="D964"/>
    </row>
    <row r="965" spans="4:4" ht="15.75" customHeight="1" x14ac:dyDescent="0.25">
      <c r="D965"/>
    </row>
    <row r="966" spans="4:4" ht="15.75" customHeight="1" x14ac:dyDescent="0.25">
      <c r="D966"/>
    </row>
    <row r="967" spans="4:4" ht="15.75" customHeight="1" x14ac:dyDescent="0.25">
      <c r="D967"/>
    </row>
    <row r="968" spans="4:4" ht="15.75" customHeight="1" x14ac:dyDescent="0.25">
      <c r="D968"/>
    </row>
    <row r="969" spans="4:4" ht="15.75" customHeight="1" x14ac:dyDescent="0.25">
      <c r="D969"/>
    </row>
    <row r="970" spans="4:4" ht="15.75" customHeight="1" x14ac:dyDescent="0.25">
      <c r="D970"/>
    </row>
    <row r="971" spans="4:4" ht="15.75" customHeight="1" x14ac:dyDescent="0.25">
      <c r="D971"/>
    </row>
    <row r="972" spans="4:4" ht="15.75" customHeight="1" x14ac:dyDescent="0.25">
      <c r="D972"/>
    </row>
    <row r="973" spans="4:4" ht="15.75" customHeight="1" x14ac:dyDescent="0.25">
      <c r="D973"/>
    </row>
    <row r="974" spans="4:4" ht="15.75" customHeight="1" x14ac:dyDescent="0.25">
      <c r="D974"/>
    </row>
    <row r="975" spans="4:4" ht="15.75" customHeight="1" x14ac:dyDescent="0.25">
      <c r="D975"/>
    </row>
    <row r="976" spans="4:4" ht="15.75" customHeight="1" x14ac:dyDescent="0.25">
      <c r="D976"/>
    </row>
    <row r="977" spans="4:4" ht="15.75" customHeight="1" x14ac:dyDescent="0.25">
      <c r="D977"/>
    </row>
    <row r="978" spans="4:4" ht="15.75" customHeight="1" x14ac:dyDescent="0.25">
      <c r="D978"/>
    </row>
    <row r="979" spans="4:4" ht="15.75" customHeight="1" x14ac:dyDescent="0.25">
      <c r="D979"/>
    </row>
    <row r="980" spans="4:4" ht="15.75" customHeight="1" x14ac:dyDescent="0.25">
      <c r="D980"/>
    </row>
    <row r="981" spans="4:4" ht="15.75" customHeight="1" x14ac:dyDescent="0.25">
      <c r="D981"/>
    </row>
    <row r="982" spans="4:4" ht="15.75" customHeight="1" x14ac:dyDescent="0.25">
      <c r="D982"/>
    </row>
    <row r="983" spans="4:4" ht="15.75" customHeight="1" x14ac:dyDescent="0.25">
      <c r="D983"/>
    </row>
    <row r="984" spans="4:4" ht="15.75" customHeight="1" x14ac:dyDescent="0.25">
      <c r="D984"/>
    </row>
    <row r="985" spans="4:4" ht="15.75" customHeight="1" x14ac:dyDescent="0.25">
      <c r="D985"/>
    </row>
    <row r="986" spans="4:4" ht="15.75" customHeight="1" x14ac:dyDescent="0.25">
      <c r="D986"/>
    </row>
    <row r="987" spans="4:4" ht="15.75" customHeight="1" x14ac:dyDescent="0.25">
      <c r="D987"/>
    </row>
    <row r="988" spans="4:4" ht="15.75" customHeight="1" x14ac:dyDescent="0.25">
      <c r="D988"/>
    </row>
    <row r="989" spans="4:4" ht="15.75" customHeight="1" x14ac:dyDescent="0.25">
      <c r="D989"/>
    </row>
    <row r="990" spans="4:4" ht="15.75" customHeight="1" x14ac:dyDescent="0.25">
      <c r="D990"/>
    </row>
    <row r="991" spans="4:4" ht="15.75" customHeight="1" x14ac:dyDescent="0.25">
      <c r="D991"/>
    </row>
    <row r="992" spans="4:4" ht="15.75" customHeight="1" x14ac:dyDescent="0.25">
      <c r="D992"/>
    </row>
    <row r="993" spans="4:4" ht="15.75" customHeight="1" x14ac:dyDescent="0.25">
      <c r="D993"/>
    </row>
    <row r="994" spans="4:4" ht="15.75" customHeight="1" x14ac:dyDescent="0.25">
      <c r="D994"/>
    </row>
    <row r="995" spans="4:4" ht="15.75" customHeight="1" x14ac:dyDescent="0.25">
      <c r="D995"/>
    </row>
    <row r="996" spans="4:4" ht="15.75" customHeight="1" x14ac:dyDescent="0.25">
      <c r="D996"/>
    </row>
    <row r="997" spans="4:4" ht="15.75" customHeight="1" x14ac:dyDescent="0.25">
      <c r="D997"/>
    </row>
    <row r="998" spans="4:4" ht="15.75" customHeight="1" x14ac:dyDescent="0.25">
      <c r="D998"/>
    </row>
    <row r="999" spans="4:4" ht="15.75" customHeight="1" x14ac:dyDescent="0.25">
      <c r="D999"/>
    </row>
    <row r="1000" spans="4:4" ht="15.75" customHeight="1" x14ac:dyDescent="0.25">
      <c r="D1000"/>
    </row>
    <row r="1001" spans="4:4" ht="15.75" customHeight="1" x14ac:dyDescent="0.25">
      <c r="D1001"/>
    </row>
    <row r="1002" spans="4:4" ht="15.75" customHeight="1" x14ac:dyDescent="0.25">
      <c r="D1002"/>
    </row>
    <row r="1003" spans="4:4" ht="15.75" customHeight="1" x14ac:dyDescent="0.25">
      <c r="D1003"/>
    </row>
  </sheetData>
  <mergeCells count="176">
    <mergeCell ref="A1:C2"/>
    <mergeCell ref="A4:O7"/>
    <mergeCell ref="B8:N9"/>
    <mergeCell ref="A11:A12"/>
    <mergeCell ref="B11:B12"/>
    <mergeCell ref="C11:C12"/>
    <mergeCell ref="D11:D12"/>
    <mergeCell ref="E11:E12"/>
    <mergeCell ref="F11:F12"/>
    <mergeCell ref="G11:G12"/>
    <mergeCell ref="H11:H12"/>
    <mergeCell ref="Q11:Q12"/>
    <mergeCell ref="A13:A34"/>
    <mergeCell ref="B13:B19"/>
    <mergeCell ref="C13:C19"/>
    <mergeCell ref="D15:D16"/>
    <mergeCell ref="E15:E16"/>
    <mergeCell ref="B20:B24"/>
    <mergeCell ref="C20:C24"/>
    <mergeCell ref="B25:B27"/>
    <mergeCell ref="I11:I12"/>
    <mergeCell ref="K11:K12"/>
    <mergeCell ref="L11:L12"/>
    <mergeCell ref="M11:M12"/>
    <mergeCell ref="N11:N12"/>
    <mergeCell ref="O11:O12"/>
    <mergeCell ref="C25:C27"/>
    <mergeCell ref="B28:B32"/>
    <mergeCell ref="C28:C32"/>
    <mergeCell ref="B33:B34"/>
    <mergeCell ref="C33:C34"/>
    <mergeCell ref="A35:A36"/>
    <mergeCell ref="B35:B36"/>
    <mergeCell ref="C35:C36"/>
    <mergeCell ref="P11:P12"/>
    <mergeCell ref="Q35:Q36"/>
    <mergeCell ref="A37:A51"/>
    <mergeCell ref="B38:B43"/>
    <mergeCell ref="C38:C43"/>
    <mergeCell ref="B44:B46"/>
    <mergeCell ref="C44:C46"/>
    <mergeCell ref="B47:B49"/>
    <mergeCell ref="C47:C49"/>
    <mergeCell ref="B50:B51"/>
    <mergeCell ref="C50:C51"/>
    <mergeCell ref="K35:K36"/>
    <mergeCell ref="L35:L36"/>
    <mergeCell ref="M35:M36"/>
    <mergeCell ref="N35:N36"/>
    <mergeCell ref="O35:O36"/>
    <mergeCell ref="P35:P36"/>
    <mergeCell ref="D35:D36"/>
    <mergeCell ref="E35:E36"/>
    <mergeCell ref="F35:F36"/>
    <mergeCell ref="G35:G36"/>
    <mergeCell ref="H35:H36"/>
    <mergeCell ref="I35:I36"/>
    <mergeCell ref="N52:N53"/>
    <mergeCell ref="O52:O53"/>
    <mergeCell ref="P52:P53"/>
    <mergeCell ref="Q52:Q53"/>
    <mergeCell ref="A54:A67"/>
    <mergeCell ref="B54:B55"/>
    <mergeCell ref="C54:C55"/>
    <mergeCell ref="B56:B61"/>
    <mergeCell ref="C56:C61"/>
    <mergeCell ref="B62:B65"/>
    <mergeCell ref="G52:G53"/>
    <mergeCell ref="H52:H53"/>
    <mergeCell ref="I52:I53"/>
    <mergeCell ref="K52:K53"/>
    <mergeCell ref="L52:L53"/>
    <mergeCell ref="M52:M53"/>
    <mergeCell ref="A52:A53"/>
    <mergeCell ref="B52:B53"/>
    <mergeCell ref="C52:C53"/>
    <mergeCell ref="D52:D53"/>
    <mergeCell ref="E52:E53"/>
    <mergeCell ref="F52:F53"/>
    <mergeCell ref="P68:P69"/>
    <mergeCell ref="C62:C65"/>
    <mergeCell ref="D63:D65"/>
    <mergeCell ref="E63:E65"/>
    <mergeCell ref="B66:B67"/>
    <mergeCell ref="C66:C67"/>
    <mergeCell ref="A68:A69"/>
    <mergeCell ref="B68:B69"/>
    <mergeCell ref="C68:C69"/>
    <mergeCell ref="D68:D69"/>
    <mergeCell ref="E68:E69"/>
    <mergeCell ref="L68:L69"/>
    <mergeCell ref="C75:C79"/>
    <mergeCell ref="B80:B82"/>
    <mergeCell ref="C80:C82"/>
    <mergeCell ref="B83:B84"/>
    <mergeCell ref="C83:C84"/>
    <mergeCell ref="M68:M69"/>
    <mergeCell ref="N68:N69"/>
    <mergeCell ref="O68:O69"/>
    <mergeCell ref="A70:A84"/>
    <mergeCell ref="B70:B74"/>
    <mergeCell ref="C70:C74"/>
    <mergeCell ref="E70:E71"/>
    <mergeCell ref="B75:B79"/>
    <mergeCell ref="F68:F69"/>
    <mergeCell ref="G68:G69"/>
    <mergeCell ref="H68:H69"/>
    <mergeCell ref="I68:I69"/>
    <mergeCell ref="A103:A124"/>
    <mergeCell ref="B103:B106"/>
    <mergeCell ref="C103:C106"/>
    <mergeCell ref="B107:B115"/>
    <mergeCell ref="C107:C115"/>
    <mergeCell ref="F101:F102"/>
    <mergeCell ref="G101:G102"/>
    <mergeCell ref="H101:H102"/>
    <mergeCell ref="I101:I102"/>
    <mergeCell ref="B123:B124"/>
    <mergeCell ref="C123:C124"/>
    <mergeCell ref="D109:D114"/>
    <mergeCell ref="E109:E114"/>
    <mergeCell ref="B116:B118"/>
    <mergeCell ref="A101:A102"/>
    <mergeCell ref="B101:B102"/>
    <mergeCell ref="C101:C102"/>
    <mergeCell ref="D101:D102"/>
    <mergeCell ref="E101:E102"/>
    <mergeCell ref="D121:D122"/>
    <mergeCell ref="A85:A86"/>
    <mergeCell ref="B85:B86"/>
    <mergeCell ref="C85:C86"/>
    <mergeCell ref="M101:M102"/>
    <mergeCell ref="N101:N102"/>
    <mergeCell ref="O101:O102"/>
    <mergeCell ref="D96:D97"/>
    <mergeCell ref="E96:E97"/>
    <mergeCell ref="B99:B100"/>
    <mergeCell ref="C99:C100"/>
    <mergeCell ref="K101:K102"/>
    <mergeCell ref="L101:L102"/>
    <mergeCell ref="A87:A100"/>
    <mergeCell ref="B87:B92"/>
    <mergeCell ref="C87:C92"/>
    <mergeCell ref="B93:B95"/>
    <mergeCell ref="C93:C95"/>
    <mergeCell ref="D93:D95"/>
    <mergeCell ref="E93:E95"/>
    <mergeCell ref="B96:B98"/>
    <mergeCell ref="C96:C98"/>
    <mergeCell ref="K85:K86"/>
    <mergeCell ref="L85:L86"/>
    <mergeCell ref="M85:M86"/>
    <mergeCell ref="R11:R12"/>
    <mergeCell ref="R35:R36"/>
    <mergeCell ref="R52:R53"/>
    <mergeCell ref="R68:R69"/>
    <mergeCell ref="R85:R86"/>
    <mergeCell ref="R101:R102"/>
    <mergeCell ref="C116:C118"/>
    <mergeCell ref="B119:B122"/>
    <mergeCell ref="C119:C122"/>
    <mergeCell ref="E121:E122"/>
    <mergeCell ref="P101:P102"/>
    <mergeCell ref="Q101:Q102"/>
    <mergeCell ref="Q85:Q86"/>
    <mergeCell ref="N85:N86"/>
    <mergeCell ref="O85:O86"/>
    <mergeCell ref="P85:P86"/>
    <mergeCell ref="D85:D86"/>
    <mergeCell ref="E85:E86"/>
    <mergeCell ref="F85:F86"/>
    <mergeCell ref="G85:G86"/>
    <mergeCell ref="H85:H86"/>
    <mergeCell ref="I85:I86"/>
    <mergeCell ref="Q68:Q69"/>
    <mergeCell ref="K68:K69"/>
  </mergeCells>
  <conditionalFormatting sqref="R13:R34">
    <cfRule type="cellIs" dxfId="1" priority="2" operator="greaterThan">
      <formula>$Q$13</formula>
    </cfRule>
  </conditionalFormatting>
  <conditionalFormatting sqref="R14">
    <cfRule type="cellIs" dxfId="0" priority="1" operator="greaterThan">
      <formula>"0$Q$14"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VALORES VARIABLES</vt:lpstr>
      <vt:lpstr>IND ESTRATEGICOS PID18-24</vt:lpstr>
      <vt:lpstr>53 INDICADORES</vt:lpstr>
      <vt:lpstr>102 INDICADORES</vt:lpstr>
      <vt:lpstr>'53 INDICADORES'!Área_de_impresión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SGI</cp:lastModifiedBy>
  <cp:lastPrinted>2020-05-12T19:17:01Z</cp:lastPrinted>
  <dcterms:created xsi:type="dcterms:W3CDTF">2019-05-31T16:01:28Z</dcterms:created>
  <dcterms:modified xsi:type="dcterms:W3CDTF">2024-11-21T20:46:31Z</dcterms:modified>
</cp:coreProperties>
</file>