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13_ncr:1_{EE45B264-D705-4B69-90E6-4FD164E041A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Bitácora" sheetId="5" r:id="rId1"/>
    <sheet name="Acciones por proceso" sheetId="7" r:id="rId2"/>
    <sheet name="Anexo 1" sheetId="2" r:id="rId3"/>
    <sheet name="Lista de selección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5" l="1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N8" i="5"/>
  <c r="T8" i="5" s="1"/>
  <c r="O8" i="5"/>
  <c r="U8" i="5" s="1"/>
  <c r="N9" i="5"/>
  <c r="T9" i="5" s="1"/>
  <c r="O9" i="5"/>
  <c r="U9" i="5" s="1"/>
  <c r="N10" i="5"/>
  <c r="T10" i="5" s="1"/>
  <c r="O10" i="5"/>
  <c r="U10" i="5" s="1"/>
  <c r="N11" i="5"/>
  <c r="T11" i="5" s="1"/>
  <c r="O11" i="5"/>
  <c r="U11" i="5" s="1"/>
  <c r="N12" i="5"/>
  <c r="T12" i="5" s="1"/>
  <c r="O12" i="5"/>
  <c r="U12" i="5" s="1"/>
  <c r="N13" i="5"/>
  <c r="T13" i="5" s="1"/>
  <c r="O13" i="5"/>
  <c r="U13" i="5" s="1"/>
  <c r="N14" i="5"/>
  <c r="T14" i="5" s="1"/>
  <c r="O14" i="5"/>
  <c r="U14" i="5" s="1"/>
  <c r="N15" i="5"/>
  <c r="T15" i="5" s="1"/>
  <c r="O15" i="5"/>
  <c r="U15" i="5" s="1"/>
  <c r="N16" i="5"/>
  <c r="T16" i="5" s="1"/>
  <c r="O16" i="5"/>
  <c r="U16" i="5" s="1"/>
  <c r="N17" i="5"/>
  <c r="T17" i="5" s="1"/>
  <c r="O17" i="5"/>
  <c r="U17" i="5" s="1"/>
  <c r="N18" i="5"/>
  <c r="T18" i="5" s="1"/>
  <c r="O18" i="5"/>
  <c r="U18" i="5" s="1"/>
  <c r="N19" i="5"/>
  <c r="T19" i="5" s="1"/>
  <c r="O19" i="5"/>
  <c r="U19" i="5" s="1"/>
  <c r="N20" i="5"/>
  <c r="T20" i="5" s="1"/>
  <c r="O20" i="5"/>
  <c r="U20" i="5" s="1"/>
  <c r="N21" i="5"/>
  <c r="T21" i="5" s="1"/>
  <c r="O21" i="5"/>
  <c r="U21" i="5" s="1"/>
  <c r="N22" i="5"/>
  <c r="T22" i="5" s="1"/>
  <c r="O22" i="5"/>
  <c r="U22" i="5" s="1"/>
  <c r="N23" i="5"/>
  <c r="T23" i="5" s="1"/>
  <c r="O23" i="5"/>
  <c r="U23" i="5" s="1"/>
  <c r="N24" i="5"/>
  <c r="T24" i="5" s="1"/>
  <c r="O24" i="5"/>
  <c r="U24" i="5" s="1"/>
  <c r="N25" i="5"/>
  <c r="T25" i="5" s="1"/>
  <c r="O25" i="5"/>
  <c r="U25" i="5" s="1"/>
  <c r="N26" i="5"/>
  <c r="T26" i="5" s="1"/>
  <c r="O26" i="5"/>
  <c r="U26" i="5" s="1"/>
  <c r="N27" i="5"/>
  <c r="T27" i="5" s="1"/>
  <c r="O27" i="5"/>
  <c r="U27" i="5" s="1"/>
  <c r="N28" i="5"/>
  <c r="T28" i="5" s="1"/>
  <c r="O28" i="5"/>
  <c r="U28" i="5" s="1"/>
  <c r="N29" i="5"/>
  <c r="T29" i="5" s="1"/>
  <c r="O29" i="5"/>
  <c r="U29" i="5" s="1"/>
  <c r="N30" i="5"/>
  <c r="T30" i="5" s="1"/>
  <c r="O30" i="5"/>
  <c r="U30" i="5" s="1"/>
  <c r="N31" i="5"/>
  <c r="T31" i="5" s="1"/>
  <c r="O31" i="5"/>
  <c r="U31" i="5" s="1"/>
  <c r="N32" i="5"/>
  <c r="T32" i="5" s="1"/>
  <c r="O32" i="5"/>
  <c r="U32" i="5" s="1"/>
  <c r="N33" i="5"/>
  <c r="T33" i="5" s="1"/>
  <c r="O33" i="5"/>
  <c r="U33" i="5" s="1"/>
  <c r="N34" i="5"/>
  <c r="T34" i="5" s="1"/>
  <c r="O34" i="5"/>
  <c r="U34" i="5" s="1"/>
  <c r="N35" i="5"/>
  <c r="T35" i="5" s="1"/>
  <c r="O35" i="5"/>
  <c r="U35" i="5" s="1"/>
  <c r="N36" i="5"/>
  <c r="T36" i="5" s="1"/>
  <c r="O36" i="5"/>
  <c r="U36" i="5" s="1"/>
  <c r="N37" i="5"/>
  <c r="T37" i="5" s="1"/>
  <c r="O37" i="5"/>
  <c r="U37" i="5" s="1"/>
  <c r="N38" i="5"/>
  <c r="T38" i="5" s="1"/>
  <c r="O38" i="5"/>
  <c r="U38" i="5" s="1"/>
  <c r="N39" i="5"/>
  <c r="T39" i="5" s="1"/>
  <c r="O39" i="5"/>
  <c r="U39" i="5" s="1"/>
  <c r="N40" i="5"/>
  <c r="T40" i="5" s="1"/>
  <c r="O40" i="5"/>
  <c r="U40" i="5" s="1"/>
  <c r="N41" i="5"/>
  <c r="T41" i="5" s="1"/>
  <c r="O41" i="5"/>
  <c r="U41" i="5" s="1"/>
  <c r="N42" i="5"/>
  <c r="T42" i="5" s="1"/>
  <c r="O42" i="5"/>
  <c r="U42" i="5" s="1"/>
  <c r="N43" i="5"/>
  <c r="T43" i="5" s="1"/>
  <c r="O43" i="5"/>
  <c r="U43" i="5" s="1"/>
  <c r="N44" i="5"/>
  <c r="T44" i="5" s="1"/>
  <c r="O44" i="5"/>
  <c r="U44" i="5" s="1"/>
  <c r="N45" i="5"/>
  <c r="T45" i="5" s="1"/>
  <c r="O45" i="5"/>
  <c r="U45" i="5" s="1"/>
  <c r="N46" i="5"/>
  <c r="T46" i="5" s="1"/>
  <c r="O46" i="5"/>
  <c r="U46" i="5" s="1"/>
  <c r="N47" i="5"/>
  <c r="T47" i="5" s="1"/>
  <c r="O47" i="5"/>
  <c r="U47" i="5" s="1"/>
  <c r="N48" i="5"/>
  <c r="T48" i="5" s="1"/>
  <c r="O48" i="5"/>
  <c r="U48" i="5" s="1"/>
  <c r="N49" i="5"/>
  <c r="T49" i="5" s="1"/>
  <c r="O49" i="5"/>
  <c r="U49" i="5" s="1"/>
  <c r="N50" i="5"/>
  <c r="T50" i="5" s="1"/>
  <c r="O50" i="5"/>
  <c r="U50" i="5" s="1"/>
  <c r="N51" i="5"/>
  <c r="T51" i="5" s="1"/>
  <c r="O51" i="5"/>
  <c r="U51" i="5" s="1"/>
  <c r="N52" i="5"/>
  <c r="T52" i="5" s="1"/>
  <c r="O52" i="5"/>
  <c r="U52" i="5" s="1"/>
  <c r="N53" i="5"/>
  <c r="T53" i="5" s="1"/>
  <c r="O53" i="5"/>
  <c r="U53" i="5" s="1"/>
  <c r="N54" i="5"/>
  <c r="T54" i="5" s="1"/>
  <c r="O54" i="5"/>
  <c r="U54" i="5" s="1"/>
  <c r="N55" i="5"/>
  <c r="T55" i="5" s="1"/>
  <c r="O55" i="5"/>
  <c r="U55" i="5" s="1"/>
  <c r="N56" i="5"/>
  <c r="T56" i="5" s="1"/>
  <c r="O56" i="5"/>
  <c r="U56" i="5" s="1"/>
  <c r="N57" i="5"/>
  <c r="T57" i="5" s="1"/>
  <c r="O57" i="5"/>
  <c r="U57" i="5" s="1"/>
  <c r="N58" i="5"/>
  <c r="T58" i="5" s="1"/>
  <c r="O58" i="5"/>
  <c r="U58" i="5" s="1"/>
  <c r="N59" i="5"/>
  <c r="T59" i="5" s="1"/>
  <c r="O59" i="5"/>
  <c r="U59" i="5" s="1"/>
  <c r="N60" i="5"/>
  <c r="T60" i="5" s="1"/>
  <c r="O60" i="5"/>
  <c r="U60" i="5" s="1"/>
  <c r="N61" i="5"/>
  <c r="T61" i="5" s="1"/>
  <c r="O61" i="5"/>
  <c r="U61" i="5" s="1"/>
  <c r="N7" i="5"/>
  <c r="T7" i="5" s="1"/>
  <c r="O7" i="5"/>
  <c r="U7" i="5" s="1"/>
  <c r="M8" i="7" l="1"/>
  <c r="L5" i="7"/>
  <c r="K6" i="7"/>
  <c r="K8" i="7"/>
  <c r="M9" i="7"/>
  <c r="M6" i="7"/>
  <c r="K5" i="7"/>
  <c r="K9" i="7"/>
  <c r="M5" i="7"/>
  <c r="L7" i="7"/>
  <c r="L8" i="7"/>
  <c r="L6" i="7"/>
  <c r="M4" i="7"/>
  <c r="K7" i="7"/>
  <c r="L9" i="7"/>
  <c r="K4" i="7"/>
  <c r="M7" i="7"/>
  <c r="L4" i="7"/>
  <c r="E4" i="7"/>
  <c r="D5" i="7"/>
  <c r="C6" i="7"/>
  <c r="B7" i="7"/>
  <c r="E8" i="7"/>
  <c r="B4" i="7"/>
  <c r="E5" i="7"/>
  <c r="D6" i="7"/>
  <c r="C7" i="7"/>
  <c r="B8" i="7"/>
  <c r="G4" i="7"/>
  <c r="H7" i="7"/>
  <c r="G6" i="7"/>
  <c r="H5" i="7"/>
  <c r="G5" i="7"/>
  <c r="C4" i="7"/>
  <c r="B5" i="7"/>
  <c r="E6" i="7"/>
  <c r="D7" i="7"/>
  <c r="C8" i="7"/>
  <c r="I7" i="7"/>
  <c r="I8" i="7"/>
  <c r="I6" i="7"/>
  <c r="G8" i="7"/>
  <c r="D4" i="7"/>
  <c r="C5" i="7"/>
  <c r="B6" i="7"/>
  <c r="E7" i="7"/>
  <c r="D8" i="7"/>
  <c r="H6" i="7"/>
  <c r="G7" i="7"/>
  <c r="I5" i="7"/>
  <c r="H4" i="7"/>
  <c r="H8" i="7"/>
  <c r="I4" i="7"/>
  <c r="N4" i="7" l="1"/>
  <c r="N8" i="7"/>
  <c r="N5" i="7"/>
  <c r="J8" i="7"/>
  <c r="N6" i="7"/>
  <c r="N7" i="7"/>
  <c r="J7" i="7"/>
  <c r="J5" i="7"/>
  <c r="G9" i="7"/>
  <c r="J4" i="7"/>
  <c r="F8" i="7"/>
  <c r="F4" i="7"/>
  <c r="B9" i="7"/>
  <c r="C9" i="7"/>
  <c r="F7" i="7"/>
  <c r="I9" i="7"/>
  <c r="F6" i="7"/>
  <c r="H9" i="7"/>
  <c r="D9" i="7"/>
  <c r="F5" i="7"/>
  <c r="J6" i="7"/>
  <c r="E9" i="7"/>
  <c r="J9" i="7" l="1"/>
  <c r="N9" i="7"/>
  <c r="F9" i="7"/>
</calcChain>
</file>

<file path=xl/sharedStrings.xml><?xml version="1.0" encoding="utf-8"?>
<sst xmlns="http://schemas.openxmlformats.org/spreadsheetml/2006/main" count="446" uniqueCount="150">
  <si>
    <t>No.</t>
  </si>
  <si>
    <t>Folio</t>
  </si>
  <si>
    <t>Fecha</t>
  </si>
  <si>
    <t>Proveniente de:</t>
  </si>
  <si>
    <t>Proceso Estratégico</t>
  </si>
  <si>
    <t>Tipo de hallazgo de:</t>
  </si>
  <si>
    <r>
      <t>Descripción de la Salida No Conforme/No Conformidad/Incidente/N</t>
    </r>
    <r>
      <rPr>
        <b/>
        <sz val="10"/>
        <rFont val="Arial"/>
        <family val="2"/>
      </rPr>
      <t>o conformidad potencial</t>
    </r>
  </si>
  <si>
    <t>Nombre, cargo del/los responsable de definir la acción</t>
  </si>
  <si>
    <t>Nombre y cargo del responsable de verificar la acción</t>
  </si>
  <si>
    <t>Fechas programadas</t>
  </si>
  <si>
    <t>Fechas reales</t>
  </si>
  <si>
    <t>Estado que guarda</t>
  </si>
  <si>
    <t>evidencias presentadas</t>
  </si>
  <si>
    <t>Conteo</t>
  </si>
  <si>
    <t xml:space="preserve">REALIZACIÓN </t>
  </si>
  <si>
    <t>Cierre</t>
  </si>
  <si>
    <t>Verificación</t>
  </si>
  <si>
    <t>Proceso</t>
  </si>
  <si>
    <t>Verfificación</t>
  </si>
  <si>
    <t>Elige</t>
  </si>
  <si>
    <t>No verificado</t>
  </si>
  <si>
    <t>No Cerrado</t>
  </si>
  <si>
    <t xml:space="preserve">Provienen de </t>
  </si>
  <si>
    <t>Cerradas</t>
  </si>
  <si>
    <t>Salida no conforme</t>
  </si>
  <si>
    <t>No conformidad</t>
  </si>
  <si>
    <t>Incidente</t>
  </si>
  <si>
    <t>Queja</t>
  </si>
  <si>
    <t>Total</t>
  </si>
  <si>
    <t>Atrasado</t>
  </si>
  <si>
    <t>En tiempo</t>
  </si>
  <si>
    <t>Abiertas</t>
  </si>
  <si>
    <t>Cerrada</t>
  </si>
  <si>
    <t>Planeación</t>
  </si>
  <si>
    <t>Gestión de los recursos</t>
  </si>
  <si>
    <t>Académico</t>
  </si>
  <si>
    <t>Vinculación</t>
  </si>
  <si>
    <t>Innovación y Calidad</t>
  </si>
  <si>
    <t>PROCESO ESTRATÉGICO</t>
  </si>
  <si>
    <t>PROCESO OPERATIVO</t>
  </si>
  <si>
    <t>SALIDA</t>
  </si>
  <si>
    <t>SALIDA NO CONFORME</t>
  </si>
  <si>
    <t>PLANEACIÓN</t>
  </si>
  <si>
    <t>Dirección estratégica del los ITD a mediano y largo plazo.</t>
  </si>
  <si>
    <t>Ausencia de PIID e Inconsistencias del PIID.</t>
  </si>
  <si>
    <t>Presupuestación</t>
  </si>
  <si>
    <t>Dirección estratégica a corto plazo con asignación de recursos</t>
  </si>
  <si>
    <t>Ausencia de POA/REPOA/PTA, Inconsistencias del POA/REPOA/PTA</t>
  </si>
  <si>
    <t>Seguimiento / Evaluación</t>
  </si>
  <si>
    <t>Avance de la dirección estratégica a corto plazo y toma de decisiones</t>
  </si>
  <si>
    <t>Incumplimiento a las metas del PIID
Incumplimiento a las metas del PTA/POA
Ausencia de seguimiento y/o evaluación.</t>
  </si>
  <si>
    <t>ADMINISTRACIÓN DE LOS RECURSOS</t>
  </si>
  <si>
    <t>Gestión del Recurso Financiero</t>
  </si>
  <si>
    <t>Ministración del recurso asignado conforme a POA</t>
  </si>
  <si>
    <t>Ausencia de Información financiera, Inconsistencias en la Información financiera, recurso no asignado conforme a POA</t>
  </si>
  <si>
    <t>Gestión Recursos Humanos</t>
  </si>
  <si>
    <t>Plantilla Completa</t>
  </si>
  <si>
    <t>Plantilla incompleta.</t>
  </si>
  <si>
    <t>Personal Competente</t>
  </si>
  <si>
    <t>Selección y contratación de personal con Perfil inadecuado al puesto solicitado, Cursos que no cumplieron los objetivos.</t>
  </si>
  <si>
    <t>Ambiente de trabajo adecuado</t>
  </si>
  <si>
    <t>Ausencia de acciones para la mejora del ambiente de trabajo.
Falta de implementación de acciones derivado de los programas de seguridad y salud.</t>
  </si>
  <si>
    <t>Gestión Recursos Materiales</t>
  </si>
  <si>
    <t>Infraestructura adecuada para la operación</t>
  </si>
  <si>
    <t>Bienes y servicios que no cumplen los requerimientos solicitados.</t>
  </si>
  <si>
    <t>Falta de mantenimiento.</t>
  </si>
  <si>
    <t>ACADÉMICO</t>
  </si>
  <si>
    <t>Inscripción</t>
  </si>
  <si>
    <t>Alumno de nuevo ingreso inscrito en el ITS.</t>
  </si>
  <si>
    <t>Incumplimiento al procedimiento de inscripción.</t>
  </si>
  <si>
    <t>Reinscripción</t>
  </si>
  <si>
    <t>Alumno reinscrito para el siguiente semestre</t>
  </si>
  <si>
    <t xml:space="preserve">
Incumplimiento al lineamiento y procedimiento correspondiente.
</t>
  </si>
  <si>
    <t>Gestión del Curso</t>
  </si>
  <si>
    <t>Asegurar que las asignaturas de cualquier plan de estudios de nivel licenciatura cumplen con la formación y desarrollo de competencias profesionales.</t>
  </si>
  <si>
    <t>Incumplimiento a la Instrumentación Didáctica para la Formación y Desarrollo de Competencias Profesionales</t>
  </si>
  <si>
    <t>Inconsistencias calificaciones parciales y finales obtenidas por el estudiante contra las calificaciones registradas en control escolar</t>
  </si>
  <si>
    <t>Ausencia en la impartición de cátredra del docentes de 3 días consecutivos.</t>
  </si>
  <si>
    <t>Tutorias</t>
  </si>
  <si>
    <t>Apoyo en la Formación integral de los alumnos
Apoyo en la disminución en los indices de reprobación y deserción
Apoyo para la eficiencia terminal</t>
  </si>
  <si>
    <t>Incumplimiento al Plan de tabajo tutorial
Resultados de las encuestas de los tutores por debajo de los criterios definidos como aceptables.
Ausencia en la impartición de cátredra del docentes de 3 días consecutivos.
Inconsistencias calificaciones parciales y finales obtenidas por el estudiante contra las calificaciones registradas en control escolar</t>
  </si>
  <si>
    <t>Actividades complementarias</t>
  </si>
  <si>
    <t>Fortalecer la formación integral de las competencias profesionales de los alumnos</t>
  </si>
  <si>
    <t>Incumplimiento a la Instrumentación Didáctica para la Formación y Desarrollo de Competencias Profesionales
Inconsistencias calificaciones parciales y finales obtenidas por el estudiante contra las calificaciones registradas en control escolar
Ausencia en la impartición de cátredra del docentes de 3 días consecutivos.</t>
  </si>
  <si>
    <t>Evaluación docente</t>
  </si>
  <si>
    <t>Fortalecer del desempeño docente en el aula</t>
  </si>
  <si>
    <t xml:space="preserve">
Resultado de la evaluación docente por debajo de los criterios definidos como aceptables en el procedimiento de evaluación docente.
</t>
  </si>
  <si>
    <t>Investigación</t>
  </si>
  <si>
    <t>Fortalecimiento de la formación  docente y alumnado en procesos de investigación y desarrollo tecnológico que contribuya a mejorar la calidad de vida de la sociedad</t>
  </si>
  <si>
    <t>Ausencia del diagnóstico de docentes que puedan resultar candidatos a las convocatorias de perfil deseable y/o ausencia del diagnóstico de grupos de docentes que puedan aspirar a reconocimientos de cuerpos académicos..</t>
  </si>
  <si>
    <t>Becas</t>
  </si>
  <si>
    <t>Apoyo economico para prevenir la deserción</t>
  </si>
  <si>
    <t>Inconsistencias en el expediente del becario por omisión de un requisito.</t>
  </si>
  <si>
    <t>Academias</t>
  </si>
  <si>
    <t>Garantizar la vigencia, pertinencia y actualuzación de los contenidos de los programas de asignatura de los PE.
Proyectos del ambito de docencia, investigación, vinculación y gestión académica.
Propuestas e innovaciones para el diseño y desarrollo de proyectos.
Propuestas para la formación y actualización docente.</t>
  </si>
  <si>
    <t>Incumplimiento al Plan de trabajo
Incumplimento a las actividades asignadas</t>
  </si>
  <si>
    <t>Residencia Profesional</t>
  </si>
  <si>
    <t>Fortalecimiento al desarrollo de las competencias profesionales en el ámbito profesional.</t>
  </si>
  <si>
    <t>Inconsistencias calificaciones finales obtenidas por el residente contra las calificaciones registradas en control escolar. 
Ausencia en el seguimiento del asesor interno al proyecto del Residente.</t>
  </si>
  <si>
    <t>Titulación</t>
  </si>
  <si>
    <t>Alumno titulado.</t>
  </si>
  <si>
    <t>Inconsistencias en el tramité de titulación por omisión del personal de un requisito.</t>
  </si>
  <si>
    <t>VINCULACIÓN</t>
  </si>
  <si>
    <t>Promoción de la oferta educativa</t>
  </si>
  <si>
    <t>Captación de alumnos nuevo ingreso.</t>
  </si>
  <si>
    <t>Incumplimiento al programa de difusión y promosión</t>
  </si>
  <si>
    <t>Visitas a Empresas</t>
  </si>
  <si>
    <t>Cumplir el objetivo académico de la visita solicitada.</t>
  </si>
  <si>
    <t>Incumplimiento de los objetivos de la visita.</t>
  </si>
  <si>
    <t>Actividades extraescolares</t>
  </si>
  <si>
    <t>Inconsistencias en la carga académica, tipo de taller.
Inconsistencias calificaciones parciales y finales obtenidas por el estudiante contra las calificaciones registradas en control escolar.</t>
  </si>
  <si>
    <t>Servicio Social</t>
  </si>
  <si>
    <t>Fortalecer los conocimientos del alumno con formación integral y compromiso de servicio ante la sociedad.</t>
  </si>
  <si>
    <t xml:space="preserve">Inconsistencias en el cumplimiento de horas del servicio Social.
Inconsistencias en su constancia de terminación del Srvicio social.
</t>
  </si>
  <si>
    <t>Emprendurismo e incubación de empresas</t>
  </si>
  <si>
    <t xml:space="preserve">
Planes de negocio.
Modelo de Negocio viable.
Cultura del emprendiento de base tecnológica a los estudiantes.
Proyectos.</t>
  </si>
  <si>
    <t>Incumplimiento al plan de trabajo Emprendurismo e incubación de empresas</t>
  </si>
  <si>
    <t>Seguimiento de Egresados</t>
  </si>
  <si>
    <t>Programas Educativos Pertinentes</t>
  </si>
  <si>
    <t>Incumplimiento al plande trabajo para el seguimiento de egresados</t>
  </si>
  <si>
    <t>INNOVACIÓN Y CALIDAD</t>
  </si>
  <si>
    <t>Planificación del Sistema de Gestión Integral</t>
  </si>
  <si>
    <t>SGI estructurado</t>
  </si>
  <si>
    <t>N/A</t>
  </si>
  <si>
    <t>Implementación del SGI</t>
  </si>
  <si>
    <t>SGI implementado.
Información de cada proceso.
Toma de conciencia del personal.</t>
  </si>
  <si>
    <t>Incumplimiento en la implementación de los procesos del SGI.</t>
  </si>
  <si>
    <t>Seguimiento y evaluación del SGI</t>
  </si>
  <si>
    <t>Implementación eficaz de acciones.</t>
  </si>
  <si>
    <t>Resultados de las encuestas de servicio mal evaluado</t>
  </si>
  <si>
    <t>Incumpliemto de requisitos de Normas ISO</t>
  </si>
  <si>
    <t>Incumplimiento de aspectos legales</t>
  </si>
  <si>
    <t>Incumplimiento de Indicadores del PIID</t>
  </si>
  <si>
    <t>Falta de identificación y seguimiento a las acciones de mejora.</t>
  </si>
  <si>
    <t>Tipo de hallazgo</t>
  </si>
  <si>
    <t>auditoría interna</t>
  </si>
  <si>
    <t>Gestión de los Recursos</t>
  </si>
  <si>
    <t>auditoría cruzada</t>
  </si>
  <si>
    <t>No conformidad potencial</t>
  </si>
  <si>
    <t>auditoría de seguimiento</t>
  </si>
  <si>
    <t>auditoría de igualdad</t>
  </si>
  <si>
    <t>recorrido de seguridad</t>
  </si>
  <si>
    <t>incidente</t>
  </si>
  <si>
    <t>indicadores</t>
  </si>
  <si>
    <t>evaluación docente</t>
  </si>
  <si>
    <t xml:space="preserve">auditoria de los servicios </t>
  </si>
  <si>
    <t xml:space="preserve">Acuerdos de revisión por la dirección </t>
  </si>
  <si>
    <r>
      <t xml:space="preserve">TecNM Campus San Andrés Tuxtla
</t>
    </r>
    <r>
      <rPr>
        <b/>
        <sz val="16"/>
        <color rgb="FF002060"/>
        <rFont val="Arial"/>
        <family val="2"/>
      </rPr>
      <t>Bitácora de Acciones</t>
    </r>
  </si>
  <si>
    <r>
      <t xml:space="preserve">TecNM Campus San Andrés Tuxtla
</t>
    </r>
    <r>
      <rPr>
        <b/>
        <sz val="16"/>
        <color rgb="FF002060"/>
        <rFont val="Arial"/>
        <family val="2"/>
      </rPr>
      <t>Conteo</t>
    </r>
  </si>
  <si>
    <r>
      <t xml:space="preserve">TecNM Campus San Andrés Tuxtla
</t>
    </r>
    <r>
      <rPr>
        <b/>
        <sz val="16"/>
        <color rgb="FF002060"/>
        <rFont val="Arial"/>
        <family val="2"/>
      </rPr>
      <t>Acciones por Proceso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</si>
</sst>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Fecha corta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  <font>
      <b/>
      <sz val="16"/>
      <color rgb="FF0070C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0" fillId="9" borderId="1" xfId="0" applyFill="1" applyBorder="1"/>
    <xf numFmtId="0" fontId="0" fillId="9" borderId="0" xfId="0" applyFill="1"/>
    <xf numFmtId="0" fontId="2" fillId="0" borderId="1" xfId="0" applyFont="1" applyBorder="1"/>
    <xf numFmtId="14" fontId="7" fillId="0" borderId="0" xfId="0" applyNumberFormat="1" applyFont="1" applyAlignment="1">
      <alignment vertical="center"/>
    </xf>
    <xf numFmtId="14" fontId="7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wrapText="1"/>
    </xf>
    <xf numFmtId="14" fontId="2" fillId="0" borderId="1" xfId="0" applyNumberFormat="1" applyFont="1" applyBorder="1"/>
    <xf numFmtId="14" fontId="2" fillId="0" borderId="0" xfId="0" applyNumberFormat="1" applyFont="1" applyAlignment="1">
      <alignment vertical="center"/>
    </xf>
    <xf numFmtId="14" fontId="3" fillId="9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9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horizontal="center" wrapText="1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264433</xdr:colOff>
      <xdr:row>2</xdr:row>
      <xdr:rowOff>156972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33" y="156972"/>
          <a:ext cx="1752601" cy="848232"/>
        </a:xfrm>
        <a:prstGeom prst="rect">
          <a:avLst/>
        </a:prstGeom>
      </xdr:spPr>
    </xdr:pic>
    <xdr:clientData/>
  </xdr:oneCellAnchor>
  <xdr:oneCellAnchor>
    <xdr:from>
      <xdr:col>18</xdr:col>
      <xdr:colOff>114755</xdr:colOff>
      <xdr:row>2</xdr:row>
      <xdr:rowOff>164817</xdr:rowOff>
    </xdr:from>
    <xdr:ext cx="1708602" cy="826937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91969" y="164817"/>
          <a:ext cx="1708602" cy="826937"/>
        </a:xfrm>
        <a:prstGeom prst="rect">
          <a:avLst/>
        </a:prstGeom>
      </xdr:spPr>
    </xdr:pic>
    <xdr:clientData/>
  </xdr:oneCellAnchor>
  <xdr:twoCellAnchor editAs="oneCell">
    <xdr:from>
      <xdr:col>20</xdr:col>
      <xdr:colOff>489857</xdr:colOff>
      <xdr:row>2</xdr:row>
      <xdr:rowOff>136072</xdr:rowOff>
    </xdr:from>
    <xdr:to>
      <xdr:col>20</xdr:col>
      <xdr:colOff>2037857</xdr:colOff>
      <xdr:row>2</xdr:row>
      <xdr:rowOff>960740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AF97F7-E06B-1783-F44A-1C91EE5CF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47286" y="136072"/>
          <a:ext cx="1548000" cy="824668"/>
        </a:xfrm>
        <a:prstGeom prst="rect">
          <a:avLst/>
        </a:prstGeom>
      </xdr:spPr>
    </xdr:pic>
    <xdr:clientData/>
  </xdr:twoCellAnchor>
  <xdr:twoCellAnchor editAs="oneCell">
    <xdr:from>
      <xdr:col>14</xdr:col>
      <xdr:colOff>68035</xdr:colOff>
      <xdr:row>2</xdr:row>
      <xdr:rowOff>190499</xdr:rowOff>
    </xdr:from>
    <xdr:to>
      <xdr:col>15</xdr:col>
      <xdr:colOff>826821</xdr:colOff>
      <xdr:row>2</xdr:row>
      <xdr:rowOff>1015167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68F0BF4-31C6-4A53-AF75-8501FC5B8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3035" y="190499"/>
          <a:ext cx="1548000" cy="824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193676</xdr:colOff>
      <xdr:row>0</xdr:row>
      <xdr:rowOff>88936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6" y="88936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11</xdr:col>
      <xdr:colOff>733425</xdr:colOff>
      <xdr:row>0</xdr:row>
      <xdr:rowOff>133350</xdr:rowOff>
    </xdr:from>
    <xdr:to>
      <xdr:col>13</xdr:col>
      <xdr:colOff>662175</xdr:colOff>
      <xdr:row>0</xdr:row>
      <xdr:rowOff>958018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33D2C1-7A4A-4E3B-9902-7FB8724F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33350"/>
          <a:ext cx="1548000" cy="8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topLeftCell="A3" zoomScale="70" zoomScaleNormal="70" workbookViewId="0">
      <pane xSplit="6" ySplit="4" topLeftCell="G7" activePane="bottomRight" state="frozen"/>
      <selection pane="topRight" activeCell="F3" sqref="F3"/>
      <selection pane="bottomLeft" activeCell="A6" sqref="A6"/>
      <selection pane="bottomRight" activeCell="G9" sqref="G9"/>
    </sheetView>
  </sheetViews>
  <sheetFormatPr baseColWidth="10" defaultColWidth="11.42578125" defaultRowHeight="12.75"/>
  <cols>
    <col min="1" max="1" width="5" style="3" bestFit="1" customWidth="1"/>
    <col min="2" max="2" width="6.7109375" style="3" bestFit="1" customWidth="1"/>
    <col min="3" max="3" width="8" style="4" bestFit="1" customWidth="1"/>
    <col min="4" max="4" width="11.85546875" style="4" customWidth="1"/>
    <col min="5" max="5" width="21.7109375" style="5" bestFit="1" customWidth="1"/>
    <col min="6" max="6" width="22.140625" style="6" bestFit="1" customWidth="1"/>
    <col min="7" max="7" width="50.140625" style="7" customWidth="1"/>
    <col min="8" max="9" width="29.85546875" style="8" customWidth="1"/>
    <col min="10" max="12" width="13.28515625" style="33" customWidth="1"/>
    <col min="13" max="13" width="13.28515625" style="14" customWidth="1"/>
    <col min="14" max="14" width="18.7109375" style="14" bestFit="1" customWidth="1"/>
    <col min="15" max="15" width="11.85546875" style="8" customWidth="1"/>
    <col min="16" max="16" width="13.85546875" style="8" customWidth="1"/>
    <col min="17" max="18" width="1.7109375" style="14" customWidth="1"/>
    <col min="19" max="19" width="40" style="8" bestFit="1" customWidth="1"/>
    <col min="20" max="20" width="34.7109375" style="8" bestFit="1" customWidth="1"/>
    <col min="21" max="21" width="32.42578125" style="8" bestFit="1" customWidth="1"/>
    <col min="22" max="16384" width="11.42578125" style="8"/>
  </cols>
  <sheetData>
    <row r="1" spans="1:28" hidden="1"/>
    <row r="2" spans="1:28" hidden="1"/>
    <row r="3" spans="1:28" ht="88.5" customHeight="1">
      <c r="A3" s="64" t="s">
        <v>147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S3" s="66" t="s">
        <v>148</v>
      </c>
      <c r="T3" s="65"/>
      <c r="U3" s="65"/>
      <c r="V3" s="60"/>
      <c r="W3" s="60"/>
      <c r="X3" s="60"/>
      <c r="Y3" s="60"/>
      <c r="Z3" s="60"/>
      <c r="AA3" s="60"/>
      <c r="AB3" s="60"/>
    </row>
    <row r="4" spans="1:28">
      <c r="A4" s="69"/>
      <c r="B4" s="69"/>
      <c r="C4" s="69"/>
      <c r="D4" s="69"/>
      <c r="E4" s="69"/>
      <c r="F4" s="69"/>
      <c r="G4" s="69"/>
    </row>
    <row r="5" spans="1:28" ht="15" customHeight="1">
      <c r="A5" s="72" t="s">
        <v>0</v>
      </c>
      <c r="B5" s="61" t="s">
        <v>1</v>
      </c>
      <c r="C5" s="61" t="s">
        <v>2</v>
      </c>
      <c r="D5" s="61" t="s">
        <v>3</v>
      </c>
      <c r="E5" s="61" t="s">
        <v>4</v>
      </c>
      <c r="F5" s="61" t="s">
        <v>5</v>
      </c>
      <c r="G5" s="61" t="s">
        <v>6</v>
      </c>
      <c r="H5" s="61" t="s">
        <v>7</v>
      </c>
      <c r="I5" s="70" t="s">
        <v>8</v>
      </c>
      <c r="J5" s="67" t="s">
        <v>9</v>
      </c>
      <c r="K5" s="67"/>
      <c r="L5" s="67" t="s">
        <v>10</v>
      </c>
      <c r="M5" s="67"/>
      <c r="N5" s="67" t="s">
        <v>11</v>
      </c>
      <c r="O5" s="67"/>
      <c r="P5" s="63" t="s">
        <v>12</v>
      </c>
      <c r="Q5"/>
      <c r="R5"/>
      <c r="S5" s="68" t="s">
        <v>13</v>
      </c>
      <c r="T5" s="68"/>
      <c r="U5" s="68"/>
    </row>
    <row r="6" spans="1:28" s="6" customFormat="1" ht="38.25" customHeight="1">
      <c r="A6" s="73"/>
      <c r="B6" s="62"/>
      <c r="C6" s="62"/>
      <c r="D6" s="62"/>
      <c r="E6" s="62"/>
      <c r="F6" s="62"/>
      <c r="G6" s="62"/>
      <c r="H6" s="62"/>
      <c r="I6" s="71"/>
      <c r="J6" s="34" t="s">
        <v>14</v>
      </c>
      <c r="K6" s="34" t="s">
        <v>15</v>
      </c>
      <c r="L6" s="34" t="s">
        <v>14</v>
      </c>
      <c r="M6" s="34" t="s">
        <v>15</v>
      </c>
      <c r="N6" s="34" t="s">
        <v>16</v>
      </c>
      <c r="O6" s="34" t="s">
        <v>15</v>
      </c>
      <c r="P6" s="63"/>
      <c r="Q6"/>
      <c r="R6"/>
      <c r="S6" s="34" t="s">
        <v>17</v>
      </c>
      <c r="T6" s="34" t="s">
        <v>18</v>
      </c>
      <c r="U6" s="34" t="s">
        <v>15</v>
      </c>
    </row>
    <row r="7" spans="1:28" s="9" customFormat="1" ht="15">
      <c r="A7" s="13"/>
      <c r="B7" s="13"/>
      <c r="C7" s="13"/>
      <c r="D7" s="13" t="s">
        <v>19</v>
      </c>
      <c r="E7" s="13" t="s">
        <v>19</v>
      </c>
      <c r="F7" s="2" t="s">
        <v>19</v>
      </c>
      <c r="G7" s="13"/>
      <c r="H7" s="13"/>
      <c r="I7" s="13"/>
      <c r="J7" s="32">
        <v>44805</v>
      </c>
      <c r="K7" s="32">
        <v>44806</v>
      </c>
      <c r="L7" s="32">
        <v>44805</v>
      </c>
      <c r="M7" s="32">
        <v>44806</v>
      </c>
      <c r="N7" s="13" t="str">
        <f>IF(L7="no verificado","No verificado",IF(L7&gt;J7,"Atrasado",IF(L7&lt;J7,"En tiempo",IF(L7=J7,"En tiempo",""))))</f>
        <v>En tiempo</v>
      </c>
      <c r="O7" s="13" t="str">
        <f>IF(M7="no cerrado","No cerrado",IF(M7&gt;K7,"Atrasado",IF(M7&lt;K7,"En tiempo",IF(M7=K7,"En tiempo",""))))</f>
        <v>En tiempo</v>
      </c>
      <c r="P7" s="13"/>
      <c r="Q7"/>
      <c r="R7"/>
      <c r="S7" s="2" t="str">
        <f>E7&amp;" "&amp;F7</f>
        <v>Elige Elige</v>
      </c>
      <c r="T7" s="2" t="str">
        <f>E7&amp;" "&amp;N7</f>
        <v>Elige En tiempo</v>
      </c>
      <c r="U7" s="2" t="str">
        <f>E7&amp;" "&amp;O7</f>
        <v>Elige En tiempo</v>
      </c>
    </row>
    <row r="8" spans="1:28" s="9" customFormat="1" ht="15">
      <c r="A8" s="13"/>
      <c r="B8" s="13"/>
      <c r="C8" s="13"/>
      <c r="D8" s="13" t="s">
        <v>19</v>
      </c>
      <c r="E8" s="13" t="s">
        <v>19</v>
      </c>
      <c r="F8" s="2" t="s">
        <v>19</v>
      </c>
      <c r="G8" s="13"/>
      <c r="H8" s="13"/>
      <c r="I8" s="13"/>
      <c r="J8" s="32"/>
      <c r="K8" s="32"/>
      <c r="L8" s="32" t="s">
        <v>20</v>
      </c>
      <c r="M8" s="32" t="s">
        <v>21</v>
      </c>
      <c r="N8" s="13" t="str">
        <f t="shared" ref="N8:N61" si="0">IF(L8="no verificado","No verificado",IF(L8&gt;J8,"Atrasado",IF(L8&lt;J8,"En tiempo",IF(L8=J8,"En tiempo",""))))</f>
        <v>No verificado</v>
      </c>
      <c r="O8" s="13" t="str">
        <f t="shared" ref="O8:O61" si="1">IF(M8="no cerrado","No cerrado",IF(M8&gt;K8,"Atrasado",IF(M8&lt;K8,"En tiempo",IF(M8=K8,"En tiempo",""))))</f>
        <v>No cerrado</v>
      </c>
      <c r="P8" s="13"/>
      <c r="Q8"/>
      <c r="R8"/>
      <c r="S8" s="2" t="str">
        <f t="shared" ref="S8:S61" si="2">E8&amp;" "&amp;F8</f>
        <v>Elige Elige</v>
      </c>
      <c r="T8" s="2" t="str">
        <f t="shared" ref="T8:T61" si="3">E8&amp;" "&amp;N8</f>
        <v>Elige No verificado</v>
      </c>
      <c r="U8" s="2" t="str">
        <f t="shared" ref="U8:U61" si="4">E8&amp;" "&amp;O8</f>
        <v>Elige No cerrado</v>
      </c>
    </row>
    <row r="9" spans="1:28" s="9" customFormat="1" ht="15">
      <c r="A9" s="13"/>
      <c r="B9" s="13"/>
      <c r="C9" s="13"/>
      <c r="D9" s="13" t="s">
        <v>19</v>
      </c>
      <c r="E9" s="13" t="s">
        <v>19</v>
      </c>
      <c r="F9" s="2" t="s">
        <v>19</v>
      </c>
      <c r="G9" s="13"/>
      <c r="H9" s="13"/>
      <c r="I9" s="13"/>
      <c r="J9" s="32"/>
      <c r="K9" s="32"/>
      <c r="L9" s="32" t="s">
        <v>20</v>
      </c>
      <c r="M9" s="32" t="s">
        <v>21</v>
      </c>
      <c r="N9" s="13" t="str">
        <f t="shared" si="0"/>
        <v>No verificado</v>
      </c>
      <c r="O9" s="13" t="str">
        <f t="shared" si="1"/>
        <v>No cerrado</v>
      </c>
      <c r="P9" s="13"/>
      <c r="Q9"/>
      <c r="R9"/>
      <c r="S9" s="2" t="str">
        <f t="shared" si="2"/>
        <v>Elige Elige</v>
      </c>
      <c r="T9" s="2" t="str">
        <f t="shared" si="3"/>
        <v>Elige No verificado</v>
      </c>
      <c r="U9" s="2" t="str">
        <f t="shared" si="4"/>
        <v>Elige No cerrado</v>
      </c>
    </row>
    <row r="10" spans="1:28" s="9" customFormat="1" ht="15">
      <c r="A10" s="13"/>
      <c r="B10" s="13"/>
      <c r="C10" s="13"/>
      <c r="D10" s="13" t="s">
        <v>19</v>
      </c>
      <c r="E10" s="13" t="s">
        <v>19</v>
      </c>
      <c r="F10" s="2" t="s">
        <v>19</v>
      </c>
      <c r="G10" s="13"/>
      <c r="H10" s="13"/>
      <c r="I10" s="13"/>
      <c r="J10" s="32"/>
      <c r="K10" s="32"/>
      <c r="L10" s="32" t="s">
        <v>20</v>
      </c>
      <c r="M10" s="32" t="s">
        <v>21</v>
      </c>
      <c r="N10" s="13" t="str">
        <f t="shared" si="0"/>
        <v>No verificado</v>
      </c>
      <c r="O10" s="13" t="str">
        <f t="shared" si="1"/>
        <v>No cerrado</v>
      </c>
      <c r="P10" s="13"/>
      <c r="Q10"/>
      <c r="R10"/>
      <c r="S10" s="2" t="str">
        <f t="shared" si="2"/>
        <v>Elige Elige</v>
      </c>
      <c r="T10" s="2" t="str">
        <f t="shared" si="3"/>
        <v>Elige No verificado</v>
      </c>
      <c r="U10" s="2" t="str">
        <f t="shared" si="4"/>
        <v>Elige No cerrado</v>
      </c>
    </row>
    <row r="11" spans="1:28" s="9" customFormat="1" ht="15">
      <c r="A11" s="13"/>
      <c r="B11" s="13"/>
      <c r="C11" s="13"/>
      <c r="D11" s="13" t="s">
        <v>19</v>
      </c>
      <c r="E11" s="13" t="s">
        <v>19</v>
      </c>
      <c r="F11" s="2" t="s">
        <v>19</v>
      </c>
      <c r="G11" s="13"/>
      <c r="H11" s="13"/>
      <c r="I11" s="13"/>
      <c r="J11" s="32"/>
      <c r="K11" s="32"/>
      <c r="L11" s="32" t="s">
        <v>20</v>
      </c>
      <c r="M11" s="32" t="s">
        <v>21</v>
      </c>
      <c r="N11" s="13" t="str">
        <f t="shared" si="0"/>
        <v>No verificado</v>
      </c>
      <c r="O11" s="13" t="str">
        <f t="shared" si="1"/>
        <v>No cerrado</v>
      </c>
      <c r="P11" s="13"/>
      <c r="Q11"/>
      <c r="R11"/>
      <c r="S11" s="2" t="str">
        <f t="shared" si="2"/>
        <v>Elige Elige</v>
      </c>
      <c r="T11" s="2" t="str">
        <f t="shared" si="3"/>
        <v>Elige No verificado</v>
      </c>
      <c r="U11" s="2" t="str">
        <f t="shared" si="4"/>
        <v>Elige No cerrado</v>
      </c>
    </row>
    <row r="12" spans="1:28" s="9" customFormat="1" ht="15">
      <c r="A12" s="13"/>
      <c r="B12" s="13"/>
      <c r="C12" s="13"/>
      <c r="D12" s="13" t="s">
        <v>19</v>
      </c>
      <c r="E12" s="13" t="s">
        <v>19</v>
      </c>
      <c r="F12" s="2" t="s">
        <v>19</v>
      </c>
      <c r="G12" s="13"/>
      <c r="H12" s="13"/>
      <c r="I12" s="13"/>
      <c r="J12" s="32"/>
      <c r="K12" s="32"/>
      <c r="L12" s="32" t="s">
        <v>20</v>
      </c>
      <c r="M12" s="32" t="s">
        <v>21</v>
      </c>
      <c r="N12" s="13" t="str">
        <f t="shared" si="0"/>
        <v>No verificado</v>
      </c>
      <c r="O12" s="13" t="str">
        <f t="shared" si="1"/>
        <v>No cerrado</v>
      </c>
      <c r="P12" s="13"/>
      <c r="Q12"/>
      <c r="R12"/>
      <c r="S12" s="2" t="str">
        <f t="shared" si="2"/>
        <v>Elige Elige</v>
      </c>
      <c r="T12" s="2" t="str">
        <f t="shared" si="3"/>
        <v>Elige No verificado</v>
      </c>
      <c r="U12" s="2" t="str">
        <f t="shared" si="4"/>
        <v>Elige No cerrado</v>
      </c>
    </row>
    <row r="13" spans="1:28" s="9" customFormat="1" ht="15">
      <c r="A13" s="13"/>
      <c r="B13" s="13"/>
      <c r="C13" s="13"/>
      <c r="D13" s="13" t="s">
        <v>19</v>
      </c>
      <c r="E13" s="13" t="s">
        <v>19</v>
      </c>
      <c r="F13" s="2" t="s">
        <v>19</v>
      </c>
      <c r="G13" s="13"/>
      <c r="H13" s="13"/>
      <c r="I13" s="13"/>
      <c r="J13" s="32"/>
      <c r="K13" s="32"/>
      <c r="L13" s="32" t="s">
        <v>20</v>
      </c>
      <c r="M13" s="32" t="s">
        <v>21</v>
      </c>
      <c r="N13" s="13" t="str">
        <f t="shared" si="0"/>
        <v>No verificado</v>
      </c>
      <c r="O13" s="13" t="str">
        <f t="shared" si="1"/>
        <v>No cerrado</v>
      </c>
      <c r="P13" s="13"/>
      <c r="Q13"/>
      <c r="R13"/>
      <c r="S13" s="2" t="str">
        <f t="shared" si="2"/>
        <v>Elige Elige</v>
      </c>
      <c r="T13" s="2" t="str">
        <f t="shared" si="3"/>
        <v>Elige No verificado</v>
      </c>
      <c r="U13" s="2" t="str">
        <f t="shared" si="4"/>
        <v>Elige No cerrado</v>
      </c>
    </row>
    <row r="14" spans="1:28" s="9" customFormat="1" ht="15">
      <c r="A14" s="13"/>
      <c r="B14" s="13"/>
      <c r="C14" s="13"/>
      <c r="D14" s="13" t="s">
        <v>19</v>
      </c>
      <c r="E14" s="13" t="s">
        <v>19</v>
      </c>
      <c r="F14" s="2" t="s">
        <v>19</v>
      </c>
      <c r="G14" s="13"/>
      <c r="H14" s="13"/>
      <c r="I14" s="13"/>
      <c r="J14" s="32"/>
      <c r="K14" s="32"/>
      <c r="L14" s="32" t="s">
        <v>20</v>
      </c>
      <c r="M14" s="32" t="s">
        <v>21</v>
      </c>
      <c r="N14" s="13" t="str">
        <f t="shared" si="0"/>
        <v>No verificado</v>
      </c>
      <c r="O14" s="13" t="str">
        <f t="shared" si="1"/>
        <v>No cerrado</v>
      </c>
      <c r="P14" s="13"/>
      <c r="Q14"/>
      <c r="R14"/>
      <c r="S14" s="2" t="str">
        <f t="shared" si="2"/>
        <v>Elige Elige</v>
      </c>
      <c r="T14" s="2" t="str">
        <f t="shared" si="3"/>
        <v>Elige No verificado</v>
      </c>
      <c r="U14" s="2" t="str">
        <f t="shared" si="4"/>
        <v>Elige No cerrado</v>
      </c>
    </row>
    <row r="15" spans="1:28" s="9" customFormat="1" ht="15">
      <c r="A15" s="13"/>
      <c r="B15" s="13"/>
      <c r="C15" s="13"/>
      <c r="D15" s="13" t="s">
        <v>19</v>
      </c>
      <c r="E15" s="13" t="s">
        <v>19</v>
      </c>
      <c r="F15" s="2" t="s">
        <v>19</v>
      </c>
      <c r="G15" s="13"/>
      <c r="H15" s="13"/>
      <c r="I15" s="13"/>
      <c r="J15" s="32"/>
      <c r="K15" s="32"/>
      <c r="L15" s="32" t="s">
        <v>20</v>
      </c>
      <c r="M15" s="32" t="s">
        <v>21</v>
      </c>
      <c r="N15" s="13" t="str">
        <f t="shared" si="0"/>
        <v>No verificado</v>
      </c>
      <c r="O15" s="13" t="str">
        <f t="shared" si="1"/>
        <v>No cerrado</v>
      </c>
      <c r="P15" s="13"/>
      <c r="Q15"/>
      <c r="R15"/>
      <c r="S15" s="2" t="str">
        <f t="shared" si="2"/>
        <v>Elige Elige</v>
      </c>
      <c r="T15" s="2" t="str">
        <f t="shared" si="3"/>
        <v>Elige No verificado</v>
      </c>
      <c r="U15" s="2" t="str">
        <f t="shared" si="4"/>
        <v>Elige No cerrado</v>
      </c>
    </row>
    <row r="16" spans="1:28" s="9" customFormat="1" ht="15">
      <c r="A16" s="13"/>
      <c r="B16" s="13"/>
      <c r="C16" s="13"/>
      <c r="D16" s="13" t="s">
        <v>19</v>
      </c>
      <c r="E16" s="13" t="s">
        <v>19</v>
      </c>
      <c r="F16" s="2" t="s">
        <v>19</v>
      </c>
      <c r="G16" s="13"/>
      <c r="H16" s="13"/>
      <c r="I16" s="13"/>
      <c r="J16" s="32"/>
      <c r="K16" s="32"/>
      <c r="L16" s="32" t="s">
        <v>20</v>
      </c>
      <c r="M16" s="32" t="s">
        <v>21</v>
      </c>
      <c r="N16" s="13" t="str">
        <f t="shared" si="0"/>
        <v>No verificado</v>
      </c>
      <c r="O16" s="13" t="str">
        <f t="shared" si="1"/>
        <v>No cerrado</v>
      </c>
      <c r="P16" s="13"/>
      <c r="Q16"/>
      <c r="R16"/>
      <c r="S16" s="2" t="str">
        <f t="shared" si="2"/>
        <v>Elige Elige</v>
      </c>
      <c r="T16" s="2" t="str">
        <f t="shared" si="3"/>
        <v>Elige No verificado</v>
      </c>
      <c r="U16" s="2" t="str">
        <f t="shared" si="4"/>
        <v>Elige No cerrado</v>
      </c>
    </row>
    <row r="17" spans="1:21" s="9" customFormat="1" ht="15">
      <c r="A17" s="13"/>
      <c r="B17" s="13"/>
      <c r="C17" s="13"/>
      <c r="D17" s="13" t="s">
        <v>19</v>
      </c>
      <c r="E17" s="13" t="s">
        <v>19</v>
      </c>
      <c r="F17" s="2" t="s">
        <v>19</v>
      </c>
      <c r="G17" s="13"/>
      <c r="H17" s="13"/>
      <c r="I17" s="13"/>
      <c r="J17" s="32"/>
      <c r="K17" s="32"/>
      <c r="L17" s="32" t="s">
        <v>20</v>
      </c>
      <c r="M17" s="32" t="s">
        <v>21</v>
      </c>
      <c r="N17" s="13" t="str">
        <f t="shared" si="0"/>
        <v>No verificado</v>
      </c>
      <c r="O17" s="13" t="str">
        <f t="shared" si="1"/>
        <v>No cerrado</v>
      </c>
      <c r="P17" s="13"/>
      <c r="Q17"/>
      <c r="R17"/>
      <c r="S17" s="2" t="str">
        <f t="shared" si="2"/>
        <v>Elige Elige</v>
      </c>
      <c r="T17" s="2" t="str">
        <f t="shared" si="3"/>
        <v>Elige No verificado</v>
      </c>
      <c r="U17" s="2" t="str">
        <f t="shared" si="4"/>
        <v>Elige No cerrado</v>
      </c>
    </row>
    <row r="18" spans="1:21" s="9" customFormat="1" ht="15">
      <c r="A18" s="13"/>
      <c r="B18" s="13"/>
      <c r="C18" s="13"/>
      <c r="D18" s="13" t="s">
        <v>19</v>
      </c>
      <c r="E18" s="13" t="s">
        <v>19</v>
      </c>
      <c r="F18" s="2" t="s">
        <v>19</v>
      </c>
      <c r="G18" s="13"/>
      <c r="H18" s="13"/>
      <c r="I18" s="13"/>
      <c r="J18" s="32"/>
      <c r="K18" s="32"/>
      <c r="L18" s="32" t="s">
        <v>20</v>
      </c>
      <c r="M18" s="32" t="s">
        <v>21</v>
      </c>
      <c r="N18" s="13" t="str">
        <f t="shared" si="0"/>
        <v>No verificado</v>
      </c>
      <c r="O18" s="13" t="str">
        <f t="shared" si="1"/>
        <v>No cerrado</v>
      </c>
      <c r="P18" s="13"/>
      <c r="Q18"/>
      <c r="R18"/>
      <c r="S18" s="2" t="str">
        <f t="shared" si="2"/>
        <v>Elige Elige</v>
      </c>
      <c r="T18" s="2" t="str">
        <f t="shared" si="3"/>
        <v>Elige No verificado</v>
      </c>
      <c r="U18" s="2" t="str">
        <f t="shared" si="4"/>
        <v>Elige No cerrado</v>
      </c>
    </row>
    <row r="19" spans="1:21" s="9" customFormat="1" ht="15">
      <c r="A19" s="13"/>
      <c r="B19" s="13"/>
      <c r="C19" s="13"/>
      <c r="D19" s="13" t="s">
        <v>19</v>
      </c>
      <c r="E19" s="13" t="s">
        <v>19</v>
      </c>
      <c r="F19" s="2" t="s">
        <v>19</v>
      </c>
      <c r="G19" s="13"/>
      <c r="H19" s="13"/>
      <c r="I19" s="13"/>
      <c r="J19" s="32"/>
      <c r="K19" s="32"/>
      <c r="L19" s="32" t="s">
        <v>20</v>
      </c>
      <c r="M19" s="32" t="s">
        <v>21</v>
      </c>
      <c r="N19" s="13" t="str">
        <f t="shared" si="0"/>
        <v>No verificado</v>
      </c>
      <c r="O19" s="13" t="str">
        <f t="shared" si="1"/>
        <v>No cerrado</v>
      </c>
      <c r="P19" s="13"/>
      <c r="Q19"/>
      <c r="R19"/>
      <c r="S19" s="2" t="str">
        <f t="shared" si="2"/>
        <v>Elige Elige</v>
      </c>
      <c r="T19" s="2" t="str">
        <f t="shared" si="3"/>
        <v>Elige No verificado</v>
      </c>
      <c r="U19" s="2" t="str">
        <f t="shared" si="4"/>
        <v>Elige No cerrado</v>
      </c>
    </row>
    <row r="20" spans="1:21" s="9" customFormat="1" ht="15">
      <c r="A20" s="13"/>
      <c r="B20" s="13"/>
      <c r="C20" s="13"/>
      <c r="D20" s="13" t="s">
        <v>19</v>
      </c>
      <c r="E20" s="13" t="s">
        <v>19</v>
      </c>
      <c r="F20" s="2" t="s">
        <v>19</v>
      </c>
      <c r="G20" s="13"/>
      <c r="H20" s="13"/>
      <c r="I20" s="13"/>
      <c r="J20" s="32"/>
      <c r="K20" s="32"/>
      <c r="L20" s="32" t="s">
        <v>20</v>
      </c>
      <c r="M20" s="32" t="s">
        <v>21</v>
      </c>
      <c r="N20" s="13" t="str">
        <f t="shared" si="0"/>
        <v>No verificado</v>
      </c>
      <c r="O20" s="13" t="str">
        <f t="shared" si="1"/>
        <v>No cerrado</v>
      </c>
      <c r="P20" s="13"/>
      <c r="Q20"/>
      <c r="R20"/>
      <c r="S20" s="2" t="str">
        <f t="shared" si="2"/>
        <v>Elige Elige</v>
      </c>
      <c r="T20" s="2" t="str">
        <f t="shared" si="3"/>
        <v>Elige No verificado</v>
      </c>
      <c r="U20" s="2" t="str">
        <f t="shared" si="4"/>
        <v>Elige No cerrado</v>
      </c>
    </row>
    <row r="21" spans="1:21" s="9" customFormat="1" ht="15">
      <c r="A21" s="13"/>
      <c r="B21" s="13"/>
      <c r="C21" s="13"/>
      <c r="D21" s="13" t="s">
        <v>19</v>
      </c>
      <c r="E21" s="13" t="s">
        <v>19</v>
      </c>
      <c r="F21" s="2" t="s">
        <v>19</v>
      </c>
      <c r="G21" s="13"/>
      <c r="H21" s="13"/>
      <c r="I21" s="13"/>
      <c r="J21" s="32"/>
      <c r="K21" s="32"/>
      <c r="L21" s="32" t="s">
        <v>20</v>
      </c>
      <c r="M21" s="32" t="s">
        <v>21</v>
      </c>
      <c r="N21" s="13" t="str">
        <f t="shared" si="0"/>
        <v>No verificado</v>
      </c>
      <c r="O21" s="13" t="str">
        <f t="shared" si="1"/>
        <v>No cerrado</v>
      </c>
      <c r="P21" s="13"/>
      <c r="Q21"/>
      <c r="R21"/>
      <c r="S21" s="2" t="str">
        <f t="shared" si="2"/>
        <v>Elige Elige</v>
      </c>
      <c r="T21" s="2" t="str">
        <f t="shared" si="3"/>
        <v>Elige No verificado</v>
      </c>
      <c r="U21" s="2" t="str">
        <f t="shared" si="4"/>
        <v>Elige No cerrado</v>
      </c>
    </row>
    <row r="22" spans="1:21" s="9" customFormat="1" ht="15">
      <c r="A22" s="13"/>
      <c r="B22" s="13"/>
      <c r="C22" s="13"/>
      <c r="D22" s="13" t="s">
        <v>19</v>
      </c>
      <c r="E22" s="13" t="s">
        <v>19</v>
      </c>
      <c r="F22" s="2" t="s">
        <v>19</v>
      </c>
      <c r="G22" s="13"/>
      <c r="H22" s="13"/>
      <c r="I22" s="13"/>
      <c r="J22" s="32"/>
      <c r="K22" s="32"/>
      <c r="L22" s="32" t="s">
        <v>20</v>
      </c>
      <c r="M22" s="32" t="s">
        <v>21</v>
      </c>
      <c r="N22" s="13" t="str">
        <f t="shared" si="0"/>
        <v>No verificado</v>
      </c>
      <c r="O22" s="13" t="str">
        <f t="shared" si="1"/>
        <v>No cerrado</v>
      </c>
      <c r="P22" s="13"/>
      <c r="Q22"/>
      <c r="R22"/>
      <c r="S22" s="2" t="str">
        <f t="shared" si="2"/>
        <v>Elige Elige</v>
      </c>
      <c r="T22" s="2" t="str">
        <f t="shared" si="3"/>
        <v>Elige No verificado</v>
      </c>
      <c r="U22" s="2" t="str">
        <f t="shared" si="4"/>
        <v>Elige No cerrado</v>
      </c>
    </row>
    <row r="23" spans="1:21" s="9" customFormat="1" ht="15">
      <c r="A23" s="13"/>
      <c r="B23" s="13"/>
      <c r="C23" s="13"/>
      <c r="D23" s="13" t="s">
        <v>19</v>
      </c>
      <c r="E23" s="13" t="s">
        <v>19</v>
      </c>
      <c r="F23" s="2" t="s">
        <v>19</v>
      </c>
      <c r="G23" s="13"/>
      <c r="H23" s="13"/>
      <c r="I23" s="13"/>
      <c r="J23" s="32"/>
      <c r="K23" s="32"/>
      <c r="L23" s="32" t="s">
        <v>20</v>
      </c>
      <c r="M23" s="32" t="s">
        <v>21</v>
      </c>
      <c r="N23" s="13" t="str">
        <f t="shared" si="0"/>
        <v>No verificado</v>
      </c>
      <c r="O23" s="13" t="str">
        <f t="shared" si="1"/>
        <v>No cerrado</v>
      </c>
      <c r="P23" s="13"/>
      <c r="Q23"/>
      <c r="R23"/>
      <c r="S23" s="2" t="str">
        <f t="shared" si="2"/>
        <v>Elige Elige</v>
      </c>
      <c r="T23" s="2" t="str">
        <f t="shared" si="3"/>
        <v>Elige No verificado</v>
      </c>
      <c r="U23" s="2" t="str">
        <f t="shared" si="4"/>
        <v>Elige No cerrado</v>
      </c>
    </row>
    <row r="24" spans="1:21" s="9" customFormat="1" ht="15">
      <c r="A24" s="13"/>
      <c r="B24" s="13"/>
      <c r="C24" s="13"/>
      <c r="D24" s="13" t="s">
        <v>19</v>
      </c>
      <c r="E24" s="13" t="s">
        <v>19</v>
      </c>
      <c r="F24" s="2" t="s">
        <v>19</v>
      </c>
      <c r="G24" s="13"/>
      <c r="H24" s="13"/>
      <c r="I24" s="13"/>
      <c r="J24" s="32"/>
      <c r="K24" s="32"/>
      <c r="L24" s="32" t="s">
        <v>20</v>
      </c>
      <c r="M24" s="32" t="s">
        <v>21</v>
      </c>
      <c r="N24" s="13" t="str">
        <f t="shared" si="0"/>
        <v>No verificado</v>
      </c>
      <c r="O24" s="13" t="str">
        <f t="shared" si="1"/>
        <v>No cerrado</v>
      </c>
      <c r="P24" s="13"/>
      <c r="Q24"/>
      <c r="R24"/>
      <c r="S24" s="2" t="str">
        <f t="shared" si="2"/>
        <v>Elige Elige</v>
      </c>
      <c r="T24" s="2" t="str">
        <f t="shared" si="3"/>
        <v>Elige No verificado</v>
      </c>
      <c r="U24" s="2" t="str">
        <f t="shared" si="4"/>
        <v>Elige No cerrado</v>
      </c>
    </row>
    <row r="25" spans="1:21" s="9" customFormat="1" ht="15">
      <c r="A25" s="13"/>
      <c r="B25" s="13"/>
      <c r="C25" s="13"/>
      <c r="D25" s="13" t="s">
        <v>19</v>
      </c>
      <c r="E25" s="13" t="s">
        <v>19</v>
      </c>
      <c r="F25" s="2" t="s">
        <v>19</v>
      </c>
      <c r="G25" s="13"/>
      <c r="H25" s="13"/>
      <c r="I25" s="13"/>
      <c r="J25" s="32"/>
      <c r="K25" s="32"/>
      <c r="L25" s="32" t="s">
        <v>20</v>
      </c>
      <c r="M25" s="32" t="s">
        <v>21</v>
      </c>
      <c r="N25" s="13" t="str">
        <f t="shared" si="0"/>
        <v>No verificado</v>
      </c>
      <c r="O25" s="13" t="str">
        <f t="shared" si="1"/>
        <v>No cerrado</v>
      </c>
      <c r="P25" s="13"/>
      <c r="Q25"/>
      <c r="R25"/>
      <c r="S25" s="2" t="str">
        <f t="shared" si="2"/>
        <v>Elige Elige</v>
      </c>
      <c r="T25" s="2" t="str">
        <f t="shared" si="3"/>
        <v>Elige No verificado</v>
      </c>
      <c r="U25" s="2" t="str">
        <f t="shared" si="4"/>
        <v>Elige No cerrado</v>
      </c>
    </row>
    <row r="26" spans="1:21" s="9" customFormat="1" ht="15">
      <c r="A26" s="13"/>
      <c r="B26" s="13"/>
      <c r="C26" s="13"/>
      <c r="D26" s="13" t="s">
        <v>19</v>
      </c>
      <c r="E26" s="13" t="s">
        <v>19</v>
      </c>
      <c r="F26" s="2" t="s">
        <v>19</v>
      </c>
      <c r="G26" s="13"/>
      <c r="H26" s="13"/>
      <c r="I26" s="13"/>
      <c r="J26" s="32"/>
      <c r="K26" s="32"/>
      <c r="L26" s="32" t="s">
        <v>20</v>
      </c>
      <c r="M26" s="32" t="s">
        <v>21</v>
      </c>
      <c r="N26" s="13" t="str">
        <f t="shared" si="0"/>
        <v>No verificado</v>
      </c>
      <c r="O26" s="13" t="str">
        <f t="shared" si="1"/>
        <v>No cerrado</v>
      </c>
      <c r="P26" s="13"/>
      <c r="Q26"/>
      <c r="R26"/>
      <c r="S26" s="2" t="str">
        <f t="shared" si="2"/>
        <v>Elige Elige</v>
      </c>
      <c r="T26" s="2" t="str">
        <f t="shared" si="3"/>
        <v>Elige No verificado</v>
      </c>
      <c r="U26" s="2" t="str">
        <f t="shared" si="4"/>
        <v>Elige No cerrado</v>
      </c>
    </row>
    <row r="27" spans="1:21" s="9" customFormat="1" ht="15">
      <c r="A27" s="13"/>
      <c r="B27" s="13"/>
      <c r="C27" s="13"/>
      <c r="D27" s="13" t="s">
        <v>19</v>
      </c>
      <c r="E27" s="13" t="s">
        <v>19</v>
      </c>
      <c r="F27" s="2" t="s">
        <v>19</v>
      </c>
      <c r="G27" s="13"/>
      <c r="H27" s="13"/>
      <c r="I27" s="13"/>
      <c r="J27" s="32"/>
      <c r="K27" s="32"/>
      <c r="L27" s="32" t="s">
        <v>20</v>
      </c>
      <c r="M27" s="32" t="s">
        <v>21</v>
      </c>
      <c r="N27" s="13" t="str">
        <f t="shared" si="0"/>
        <v>No verificado</v>
      </c>
      <c r="O27" s="13" t="str">
        <f t="shared" si="1"/>
        <v>No cerrado</v>
      </c>
      <c r="P27" s="13"/>
      <c r="Q27"/>
      <c r="R27"/>
      <c r="S27" s="2" t="str">
        <f t="shared" si="2"/>
        <v>Elige Elige</v>
      </c>
      <c r="T27" s="2" t="str">
        <f t="shared" si="3"/>
        <v>Elige No verificado</v>
      </c>
      <c r="U27" s="2" t="str">
        <f t="shared" si="4"/>
        <v>Elige No cerrado</v>
      </c>
    </row>
    <row r="28" spans="1:21" s="9" customFormat="1" ht="15">
      <c r="A28" s="13"/>
      <c r="B28" s="13"/>
      <c r="C28" s="13"/>
      <c r="D28" s="13" t="s">
        <v>19</v>
      </c>
      <c r="E28" s="13" t="s">
        <v>19</v>
      </c>
      <c r="F28" s="2" t="s">
        <v>19</v>
      </c>
      <c r="G28" s="13"/>
      <c r="H28" s="13"/>
      <c r="I28" s="13"/>
      <c r="J28" s="32"/>
      <c r="K28" s="32"/>
      <c r="L28" s="32" t="s">
        <v>20</v>
      </c>
      <c r="M28" s="32" t="s">
        <v>21</v>
      </c>
      <c r="N28" s="13" t="str">
        <f t="shared" si="0"/>
        <v>No verificado</v>
      </c>
      <c r="O28" s="13" t="str">
        <f t="shared" si="1"/>
        <v>No cerrado</v>
      </c>
      <c r="P28" s="13"/>
      <c r="Q28"/>
      <c r="R28"/>
      <c r="S28" s="2" t="str">
        <f t="shared" si="2"/>
        <v>Elige Elige</v>
      </c>
      <c r="T28" s="2" t="str">
        <f t="shared" si="3"/>
        <v>Elige No verificado</v>
      </c>
      <c r="U28" s="2" t="str">
        <f t="shared" si="4"/>
        <v>Elige No cerrado</v>
      </c>
    </row>
    <row r="29" spans="1:21" s="9" customFormat="1" ht="15">
      <c r="A29" s="13"/>
      <c r="B29" s="13"/>
      <c r="C29" s="13"/>
      <c r="D29" s="13" t="s">
        <v>19</v>
      </c>
      <c r="E29" s="13" t="s">
        <v>19</v>
      </c>
      <c r="F29" s="2" t="s">
        <v>19</v>
      </c>
      <c r="G29" s="13"/>
      <c r="H29" s="13"/>
      <c r="I29" s="13"/>
      <c r="J29" s="32"/>
      <c r="K29" s="32"/>
      <c r="L29" s="32" t="s">
        <v>20</v>
      </c>
      <c r="M29" s="32" t="s">
        <v>21</v>
      </c>
      <c r="N29" s="13" t="str">
        <f t="shared" si="0"/>
        <v>No verificado</v>
      </c>
      <c r="O29" s="13" t="str">
        <f t="shared" si="1"/>
        <v>No cerrado</v>
      </c>
      <c r="P29" s="13"/>
      <c r="Q29"/>
      <c r="R29"/>
      <c r="S29" s="2" t="str">
        <f t="shared" si="2"/>
        <v>Elige Elige</v>
      </c>
      <c r="T29" s="2" t="str">
        <f t="shared" si="3"/>
        <v>Elige No verificado</v>
      </c>
      <c r="U29" s="2" t="str">
        <f t="shared" si="4"/>
        <v>Elige No cerrado</v>
      </c>
    </row>
    <row r="30" spans="1:21" s="9" customFormat="1" ht="15">
      <c r="A30" s="13"/>
      <c r="B30" s="13"/>
      <c r="C30" s="13"/>
      <c r="D30" s="13" t="s">
        <v>19</v>
      </c>
      <c r="E30" s="13" t="s">
        <v>19</v>
      </c>
      <c r="F30" s="2" t="s">
        <v>19</v>
      </c>
      <c r="G30" s="13"/>
      <c r="H30" s="13"/>
      <c r="I30" s="13"/>
      <c r="J30" s="32"/>
      <c r="K30" s="32"/>
      <c r="L30" s="32" t="s">
        <v>20</v>
      </c>
      <c r="M30" s="32" t="s">
        <v>21</v>
      </c>
      <c r="N30" s="13" t="str">
        <f t="shared" si="0"/>
        <v>No verificado</v>
      </c>
      <c r="O30" s="13" t="str">
        <f t="shared" si="1"/>
        <v>No cerrado</v>
      </c>
      <c r="P30" s="13"/>
      <c r="Q30"/>
      <c r="R30"/>
      <c r="S30" s="2" t="str">
        <f t="shared" si="2"/>
        <v>Elige Elige</v>
      </c>
      <c r="T30" s="2" t="str">
        <f t="shared" si="3"/>
        <v>Elige No verificado</v>
      </c>
      <c r="U30" s="2" t="str">
        <f t="shared" si="4"/>
        <v>Elige No cerrado</v>
      </c>
    </row>
    <row r="31" spans="1:21" s="9" customFormat="1" ht="15">
      <c r="A31" s="13"/>
      <c r="B31" s="13"/>
      <c r="C31" s="13"/>
      <c r="D31" s="13" t="s">
        <v>19</v>
      </c>
      <c r="E31" s="13" t="s">
        <v>19</v>
      </c>
      <c r="F31" s="2" t="s">
        <v>19</v>
      </c>
      <c r="G31" s="13"/>
      <c r="H31" s="13"/>
      <c r="I31" s="13"/>
      <c r="J31" s="32"/>
      <c r="K31" s="32"/>
      <c r="L31" s="32" t="s">
        <v>20</v>
      </c>
      <c r="M31" s="32" t="s">
        <v>21</v>
      </c>
      <c r="N31" s="13" t="str">
        <f t="shared" si="0"/>
        <v>No verificado</v>
      </c>
      <c r="O31" s="13" t="str">
        <f t="shared" si="1"/>
        <v>No cerrado</v>
      </c>
      <c r="P31" s="13"/>
      <c r="Q31"/>
      <c r="R31"/>
      <c r="S31" s="2" t="str">
        <f t="shared" si="2"/>
        <v>Elige Elige</v>
      </c>
      <c r="T31" s="2" t="str">
        <f t="shared" si="3"/>
        <v>Elige No verificado</v>
      </c>
      <c r="U31" s="2" t="str">
        <f t="shared" si="4"/>
        <v>Elige No cerrado</v>
      </c>
    </row>
    <row r="32" spans="1:21" s="9" customFormat="1" ht="15">
      <c r="A32" s="13"/>
      <c r="B32" s="13"/>
      <c r="C32" s="13"/>
      <c r="D32" s="13" t="s">
        <v>19</v>
      </c>
      <c r="E32" s="13" t="s">
        <v>19</v>
      </c>
      <c r="F32" s="2" t="s">
        <v>19</v>
      </c>
      <c r="G32" s="13"/>
      <c r="H32" s="13"/>
      <c r="I32" s="13"/>
      <c r="J32" s="32"/>
      <c r="K32" s="32"/>
      <c r="L32" s="32" t="s">
        <v>20</v>
      </c>
      <c r="M32" s="32" t="s">
        <v>21</v>
      </c>
      <c r="N32" s="13" t="str">
        <f t="shared" si="0"/>
        <v>No verificado</v>
      </c>
      <c r="O32" s="13" t="str">
        <f t="shared" si="1"/>
        <v>No cerrado</v>
      </c>
      <c r="P32" s="13"/>
      <c r="Q32"/>
      <c r="R32"/>
      <c r="S32" s="2" t="str">
        <f t="shared" si="2"/>
        <v>Elige Elige</v>
      </c>
      <c r="T32" s="2" t="str">
        <f t="shared" si="3"/>
        <v>Elige No verificado</v>
      </c>
      <c r="U32" s="2" t="str">
        <f t="shared" si="4"/>
        <v>Elige No cerrado</v>
      </c>
    </row>
    <row r="33" spans="1:21" s="9" customFormat="1" ht="15">
      <c r="A33" s="13"/>
      <c r="B33" s="13"/>
      <c r="C33" s="13"/>
      <c r="D33" s="13" t="s">
        <v>19</v>
      </c>
      <c r="E33" s="13" t="s">
        <v>19</v>
      </c>
      <c r="F33" s="2" t="s">
        <v>19</v>
      </c>
      <c r="G33" s="13"/>
      <c r="H33" s="13"/>
      <c r="I33" s="13"/>
      <c r="J33" s="32"/>
      <c r="K33" s="32"/>
      <c r="L33" s="32" t="s">
        <v>20</v>
      </c>
      <c r="M33" s="32" t="s">
        <v>21</v>
      </c>
      <c r="N33" s="13" t="str">
        <f t="shared" si="0"/>
        <v>No verificado</v>
      </c>
      <c r="O33" s="13" t="str">
        <f t="shared" si="1"/>
        <v>No cerrado</v>
      </c>
      <c r="P33" s="13"/>
      <c r="Q33"/>
      <c r="R33"/>
      <c r="S33" s="2" t="str">
        <f t="shared" si="2"/>
        <v>Elige Elige</v>
      </c>
      <c r="T33" s="2" t="str">
        <f t="shared" si="3"/>
        <v>Elige No verificado</v>
      </c>
      <c r="U33" s="2" t="str">
        <f t="shared" si="4"/>
        <v>Elige No cerrado</v>
      </c>
    </row>
    <row r="34" spans="1:21" s="9" customFormat="1" ht="15">
      <c r="A34" s="13"/>
      <c r="B34" s="13"/>
      <c r="C34" s="13"/>
      <c r="D34" s="13" t="s">
        <v>19</v>
      </c>
      <c r="E34" s="13" t="s">
        <v>19</v>
      </c>
      <c r="F34" s="2" t="s">
        <v>19</v>
      </c>
      <c r="G34" s="13"/>
      <c r="H34" s="13"/>
      <c r="I34" s="13"/>
      <c r="J34" s="32"/>
      <c r="K34" s="32"/>
      <c r="L34" s="32" t="s">
        <v>20</v>
      </c>
      <c r="M34" s="32" t="s">
        <v>21</v>
      </c>
      <c r="N34" s="13" t="str">
        <f t="shared" si="0"/>
        <v>No verificado</v>
      </c>
      <c r="O34" s="13" t="str">
        <f t="shared" si="1"/>
        <v>No cerrado</v>
      </c>
      <c r="P34" s="13"/>
      <c r="Q34"/>
      <c r="R34"/>
      <c r="S34" s="2" t="str">
        <f t="shared" si="2"/>
        <v>Elige Elige</v>
      </c>
      <c r="T34" s="2" t="str">
        <f t="shared" si="3"/>
        <v>Elige No verificado</v>
      </c>
      <c r="U34" s="2" t="str">
        <f t="shared" si="4"/>
        <v>Elige No cerrado</v>
      </c>
    </row>
    <row r="35" spans="1:21" s="9" customFormat="1" ht="15">
      <c r="A35" s="13"/>
      <c r="B35" s="13"/>
      <c r="C35" s="13"/>
      <c r="D35" s="13" t="s">
        <v>19</v>
      </c>
      <c r="E35" s="13" t="s">
        <v>19</v>
      </c>
      <c r="F35" s="2" t="s">
        <v>19</v>
      </c>
      <c r="G35" s="13"/>
      <c r="H35" s="13"/>
      <c r="I35" s="13"/>
      <c r="J35" s="32"/>
      <c r="K35" s="32"/>
      <c r="L35" s="32" t="s">
        <v>20</v>
      </c>
      <c r="M35" s="32" t="s">
        <v>21</v>
      </c>
      <c r="N35" s="13" t="str">
        <f t="shared" si="0"/>
        <v>No verificado</v>
      </c>
      <c r="O35" s="13" t="str">
        <f t="shared" si="1"/>
        <v>No cerrado</v>
      </c>
      <c r="P35" s="13"/>
      <c r="Q35"/>
      <c r="R35"/>
      <c r="S35" s="2" t="str">
        <f t="shared" si="2"/>
        <v>Elige Elige</v>
      </c>
      <c r="T35" s="2" t="str">
        <f t="shared" si="3"/>
        <v>Elige No verificado</v>
      </c>
      <c r="U35" s="2" t="str">
        <f t="shared" si="4"/>
        <v>Elige No cerrado</v>
      </c>
    </row>
    <row r="36" spans="1:21" s="9" customFormat="1" ht="15">
      <c r="A36" s="13"/>
      <c r="B36" s="13"/>
      <c r="C36" s="13"/>
      <c r="D36" s="13" t="s">
        <v>19</v>
      </c>
      <c r="E36" s="13" t="s">
        <v>19</v>
      </c>
      <c r="F36" s="2" t="s">
        <v>19</v>
      </c>
      <c r="G36" s="13"/>
      <c r="H36" s="13"/>
      <c r="I36" s="13"/>
      <c r="J36" s="32"/>
      <c r="K36" s="32"/>
      <c r="L36" s="32" t="s">
        <v>20</v>
      </c>
      <c r="M36" s="32" t="s">
        <v>21</v>
      </c>
      <c r="N36" s="13" t="str">
        <f t="shared" si="0"/>
        <v>No verificado</v>
      </c>
      <c r="O36" s="13" t="str">
        <f t="shared" si="1"/>
        <v>No cerrado</v>
      </c>
      <c r="P36" s="13"/>
      <c r="Q36"/>
      <c r="R36"/>
      <c r="S36" s="2" t="str">
        <f t="shared" si="2"/>
        <v>Elige Elige</v>
      </c>
      <c r="T36" s="2" t="str">
        <f t="shared" si="3"/>
        <v>Elige No verificado</v>
      </c>
      <c r="U36" s="2" t="str">
        <f t="shared" si="4"/>
        <v>Elige No cerrado</v>
      </c>
    </row>
    <row r="37" spans="1:21" s="9" customFormat="1" ht="15">
      <c r="A37" s="13"/>
      <c r="B37" s="13"/>
      <c r="C37" s="13"/>
      <c r="D37" s="13" t="s">
        <v>19</v>
      </c>
      <c r="E37" s="13" t="s">
        <v>19</v>
      </c>
      <c r="F37" s="2" t="s">
        <v>19</v>
      </c>
      <c r="G37" s="13"/>
      <c r="H37" s="13"/>
      <c r="I37" s="13"/>
      <c r="J37" s="32"/>
      <c r="K37" s="32"/>
      <c r="L37" s="32" t="s">
        <v>20</v>
      </c>
      <c r="M37" s="32" t="s">
        <v>21</v>
      </c>
      <c r="N37" s="13" t="str">
        <f t="shared" si="0"/>
        <v>No verificado</v>
      </c>
      <c r="O37" s="13" t="str">
        <f t="shared" si="1"/>
        <v>No cerrado</v>
      </c>
      <c r="P37" s="13"/>
      <c r="Q37"/>
      <c r="R37"/>
      <c r="S37" s="2" t="str">
        <f t="shared" si="2"/>
        <v>Elige Elige</v>
      </c>
      <c r="T37" s="2" t="str">
        <f t="shared" si="3"/>
        <v>Elige No verificado</v>
      </c>
      <c r="U37" s="2" t="str">
        <f t="shared" si="4"/>
        <v>Elige No cerrado</v>
      </c>
    </row>
    <row r="38" spans="1:21" s="9" customFormat="1" ht="15">
      <c r="A38" s="13"/>
      <c r="B38" s="13"/>
      <c r="C38" s="13"/>
      <c r="D38" s="13" t="s">
        <v>19</v>
      </c>
      <c r="E38" s="13" t="s">
        <v>19</v>
      </c>
      <c r="F38" s="2" t="s">
        <v>19</v>
      </c>
      <c r="G38" s="13"/>
      <c r="H38" s="13"/>
      <c r="I38" s="13"/>
      <c r="J38" s="32"/>
      <c r="K38" s="32"/>
      <c r="L38" s="32" t="s">
        <v>20</v>
      </c>
      <c r="M38" s="32" t="s">
        <v>21</v>
      </c>
      <c r="N38" s="13" t="str">
        <f t="shared" si="0"/>
        <v>No verificado</v>
      </c>
      <c r="O38" s="13" t="str">
        <f t="shared" si="1"/>
        <v>No cerrado</v>
      </c>
      <c r="P38" s="13"/>
      <c r="Q38"/>
      <c r="R38"/>
      <c r="S38" s="2" t="str">
        <f t="shared" si="2"/>
        <v>Elige Elige</v>
      </c>
      <c r="T38" s="2" t="str">
        <f t="shared" si="3"/>
        <v>Elige No verificado</v>
      </c>
      <c r="U38" s="2" t="str">
        <f t="shared" si="4"/>
        <v>Elige No cerrado</v>
      </c>
    </row>
    <row r="39" spans="1:21" s="9" customFormat="1" ht="15">
      <c r="A39" s="13"/>
      <c r="B39" s="13"/>
      <c r="C39" s="13"/>
      <c r="D39" s="13" t="s">
        <v>19</v>
      </c>
      <c r="E39" s="13" t="s">
        <v>19</v>
      </c>
      <c r="F39" s="2" t="s">
        <v>19</v>
      </c>
      <c r="G39" s="13"/>
      <c r="H39" s="13"/>
      <c r="I39" s="13"/>
      <c r="J39" s="32"/>
      <c r="K39" s="32"/>
      <c r="L39" s="32" t="s">
        <v>20</v>
      </c>
      <c r="M39" s="32" t="s">
        <v>21</v>
      </c>
      <c r="N39" s="13" t="str">
        <f t="shared" si="0"/>
        <v>No verificado</v>
      </c>
      <c r="O39" s="13" t="str">
        <f t="shared" si="1"/>
        <v>No cerrado</v>
      </c>
      <c r="P39" s="13"/>
      <c r="Q39"/>
      <c r="R39"/>
      <c r="S39" s="2" t="str">
        <f t="shared" si="2"/>
        <v>Elige Elige</v>
      </c>
      <c r="T39" s="2" t="str">
        <f t="shared" si="3"/>
        <v>Elige No verificado</v>
      </c>
      <c r="U39" s="2" t="str">
        <f t="shared" si="4"/>
        <v>Elige No cerrado</v>
      </c>
    </row>
    <row r="40" spans="1:21" s="9" customFormat="1" ht="15">
      <c r="A40" s="13"/>
      <c r="B40" s="13"/>
      <c r="C40" s="13"/>
      <c r="D40" s="13" t="s">
        <v>19</v>
      </c>
      <c r="E40" s="13" t="s">
        <v>19</v>
      </c>
      <c r="F40" s="2" t="s">
        <v>19</v>
      </c>
      <c r="G40" s="13"/>
      <c r="H40" s="13"/>
      <c r="I40" s="13"/>
      <c r="J40" s="32"/>
      <c r="K40" s="32"/>
      <c r="L40" s="32" t="s">
        <v>20</v>
      </c>
      <c r="M40" s="32" t="s">
        <v>21</v>
      </c>
      <c r="N40" s="13" t="str">
        <f t="shared" si="0"/>
        <v>No verificado</v>
      </c>
      <c r="O40" s="13" t="str">
        <f t="shared" si="1"/>
        <v>No cerrado</v>
      </c>
      <c r="P40" s="13"/>
      <c r="Q40"/>
      <c r="R40"/>
      <c r="S40" s="2" t="str">
        <f t="shared" si="2"/>
        <v>Elige Elige</v>
      </c>
      <c r="T40" s="2" t="str">
        <f t="shared" si="3"/>
        <v>Elige No verificado</v>
      </c>
      <c r="U40" s="2" t="str">
        <f t="shared" si="4"/>
        <v>Elige No cerrado</v>
      </c>
    </row>
    <row r="41" spans="1:21" s="9" customFormat="1" ht="15">
      <c r="A41" s="13"/>
      <c r="B41" s="13"/>
      <c r="C41" s="13"/>
      <c r="D41" s="13" t="s">
        <v>19</v>
      </c>
      <c r="E41" s="13" t="s">
        <v>19</v>
      </c>
      <c r="F41" s="2" t="s">
        <v>19</v>
      </c>
      <c r="G41" s="13"/>
      <c r="H41" s="13"/>
      <c r="I41" s="13"/>
      <c r="J41" s="32"/>
      <c r="K41" s="32"/>
      <c r="L41" s="32" t="s">
        <v>20</v>
      </c>
      <c r="M41" s="32" t="s">
        <v>21</v>
      </c>
      <c r="N41" s="13" t="str">
        <f t="shared" si="0"/>
        <v>No verificado</v>
      </c>
      <c r="O41" s="13" t="str">
        <f t="shared" si="1"/>
        <v>No cerrado</v>
      </c>
      <c r="P41" s="13"/>
      <c r="Q41"/>
      <c r="R41"/>
      <c r="S41" s="2" t="str">
        <f t="shared" si="2"/>
        <v>Elige Elige</v>
      </c>
      <c r="T41" s="2" t="str">
        <f t="shared" si="3"/>
        <v>Elige No verificado</v>
      </c>
      <c r="U41" s="2" t="str">
        <f t="shared" si="4"/>
        <v>Elige No cerrado</v>
      </c>
    </row>
    <row r="42" spans="1:21" s="9" customFormat="1" ht="15">
      <c r="A42" s="13"/>
      <c r="B42" s="13"/>
      <c r="C42" s="13"/>
      <c r="D42" s="13" t="s">
        <v>19</v>
      </c>
      <c r="E42" s="13" t="s">
        <v>19</v>
      </c>
      <c r="F42" s="2" t="s">
        <v>19</v>
      </c>
      <c r="G42" s="13"/>
      <c r="H42" s="13"/>
      <c r="I42" s="13"/>
      <c r="J42" s="32"/>
      <c r="K42" s="32"/>
      <c r="L42" s="32" t="s">
        <v>20</v>
      </c>
      <c r="M42" s="32" t="s">
        <v>21</v>
      </c>
      <c r="N42" s="13" t="str">
        <f t="shared" si="0"/>
        <v>No verificado</v>
      </c>
      <c r="O42" s="13" t="str">
        <f t="shared" si="1"/>
        <v>No cerrado</v>
      </c>
      <c r="P42" s="13"/>
      <c r="Q42"/>
      <c r="R42"/>
      <c r="S42" s="2" t="str">
        <f t="shared" si="2"/>
        <v>Elige Elige</v>
      </c>
      <c r="T42" s="2" t="str">
        <f t="shared" si="3"/>
        <v>Elige No verificado</v>
      </c>
      <c r="U42" s="2" t="str">
        <f t="shared" si="4"/>
        <v>Elige No cerrado</v>
      </c>
    </row>
    <row r="43" spans="1:21" s="9" customFormat="1" ht="15">
      <c r="A43" s="13"/>
      <c r="B43" s="13"/>
      <c r="C43" s="13"/>
      <c r="D43" s="13" t="s">
        <v>19</v>
      </c>
      <c r="E43" s="13" t="s">
        <v>19</v>
      </c>
      <c r="F43" s="2" t="s">
        <v>19</v>
      </c>
      <c r="G43" s="13"/>
      <c r="H43" s="13"/>
      <c r="I43" s="13"/>
      <c r="J43" s="32"/>
      <c r="K43" s="32"/>
      <c r="L43" s="32" t="s">
        <v>20</v>
      </c>
      <c r="M43" s="32" t="s">
        <v>21</v>
      </c>
      <c r="N43" s="13" t="str">
        <f t="shared" si="0"/>
        <v>No verificado</v>
      </c>
      <c r="O43" s="13" t="str">
        <f t="shared" si="1"/>
        <v>No cerrado</v>
      </c>
      <c r="P43" s="13"/>
      <c r="Q43"/>
      <c r="R43"/>
      <c r="S43" s="2" t="str">
        <f t="shared" si="2"/>
        <v>Elige Elige</v>
      </c>
      <c r="T43" s="2" t="str">
        <f t="shared" si="3"/>
        <v>Elige No verificado</v>
      </c>
      <c r="U43" s="2" t="str">
        <f t="shared" si="4"/>
        <v>Elige No cerrado</v>
      </c>
    </row>
    <row r="44" spans="1:21" s="9" customFormat="1" ht="15">
      <c r="A44" s="13"/>
      <c r="B44" s="13"/>
      <c r="C44" s="13"/>
      <c r="D44" s="13" t="s">
        <v>19</v>
      </c>
      <c r="E44" s="13" t="s">
        <v>19</v>
      </c>
      <c r="F44" s="2" t="s">
        <v>19</v>
      </c>
      <c r="G44" s="13"/>
      <c r="H44" s="13"/>
      <c r="I44" s="13"/>
      <c r="J44" s="32"/>
      <c r="K44" s="32"/>
      <c r="L44" s="32" t="s">
        <v>20</v>
      </c>
      <c r="M44" s="32" t="s">
        <v>21</v>
      </c>
      <c r="N44" s="13" t="str">
        <f t="shared" si="0"/>
        <v>No verificado</v>
      </c>
      <c r="O44" s="13" t="str">
        <f t="shared" si="1"/>
        <v>No cerrado</v>
      </c>
      <c r="P44" s="13"/>
      <c r="Q44"/>
      <c r="R44"/>
      <c r="S44" s="2" t="str">
        <f t="shared" si="2"/>
        <v>Elige Elige</v>
      </c>
      <c r="T44" s="2" t="str">
        <f t="shared" si="3"/>
        <v>Elige No verificado</v>
      </c>
      <c r="U44" s="2" t="str">
        <f t="shared" si="4"/>
        <v>Elige No cerrado</v>
      </c>
    </row>
    <row r="45" spans="1:21" s="9" customFormat="1" ht="15">
      <c r="A45" s="13"/>
      <c r="B45" s="13"/>
      <c r="C45" s="13"/>
      <c r="D45" s="13" t="s">
        <v>19</v>
      </c>
      <c r="E45" s="13" t="s">
        <v>19</v>
      </c>
      <c r="F45" s="2" t="s">
        <v>19</v>
      </c>
      <c r="G45" s="13"/>
      <c r="H45" s="13"/>
      <c r="I45" s="13"/>
      <c r="J45" s="32"/>
      <c r="K45" s="32"/>
      <c r="L45" s="32" t="s">
        <v>20</v>
      </c>
      <c r="M45" s="32" t="s">
        <v>21</v>
      </c>
      <c r="N45" s="13" t="str">
        <f t="shared" si="0"/>
        <v>No verificado</v>
      </c>
      <c r="O45" s="13" t="str">
        <f t="shared" si="1"/>
        <v>No cerrado</v>
      </c>
      <c r="P45" s="13"/>
      <c r="Q45"/>
      <c r="R45"/>
      <c r="S45" s="2" t="str">
        <f t="shared" si="2"/>
        <v>Elige Elige</v>
      </c>
      <c r="T45" s="2" t="str">
        <f t="shared" si="3"/>
        <v>Elige No verificado</v>
      </c>
      <c r="U45" s="2" t="str">
        <f t="shared" si="4"/>
        <v>Elige No cerrado</v>
      </c>
    </row>
    <row r="46" spans="1:21" s="9" customFormat="1" ht="15">
      <c r="A46" s="13"/>
      <c r="B46" s="13"/>
      <c r="C46" s="13"/>
      <c r="D46" s="13" t="s">
        <v>19</v>
      </c>
      <c r="E46" s="13" t="s">
        <v>19</v>
      </c>
      <c r="F46" s="2" t="s">
        <v>19</v>
      </c>
      <c r="G46" s="13"/>
      <c r="H46" s="13"/>
      <c r="I46" s="13"/>
      <c r="J46" s="32"/>
      <c r="K46" s="32"/>
      <c r="L46" s="32" t="s">
        <v>20</v>
      </c>
      <c r="M46" s="32" t="s">
        <v>21</v>
      </c>
      <c r="N46" s="13" t="str">
        <f t="shared" si="0"/>
        <v>No verificado</v>
      </c>
      <c r="O46" s="13" t="str">
        <f t="shared" si="1"/>
        <v>No cerrado</v>
      </c>
      <c r="P46" s="13"/>
      <c r="Q46"/>
      <c r="R46"/>
      <c r="S46" s="2" t="str">
        <f t="shared" si="2"/>
        <v>Elige Elige</v>
      </c>
      <c r="T46" s="2" t="str">
        <f t="shared" si="3"/>
        <v>Elige No verificado</v>
      </c>
      <c r="U46" s="2" t="str">
        <f t="shared" si="4"/>
        <v>Elige No cerrado</v>
      </c>
    </row>
    <row r="47" spans="1:21" s="9" customFormat="1" ht="15">
      <c r="A47" s="13"/>
      <c r="B47" s="13"/>
      <c r="C47" s="13"/>
      <c r="D47" s="13" t="s">
        <v>19</v>
      </c>
      <c r="E47" s="13" t="s">
        <v>19</v>
      </c>
      <c r="F47" s="2" t="s">
        <v>19</v>
      </c>
      <c r="G47" s="13"/>
      <c r="H47" s="13"/>
      <c r="I47" s="13"/>
      <c r="J47" s="32"/>
      <c r="K47" s="32"/>
      <c r="L47" s="32" t="s">
        <v>20</v>
      </c>
      <c r="M47" s="32" t="s">
        <v>21</v>
      </c>
      <c r="N47" s="13" t="str">
        <f t="shared" si="0"/>
        <v>No verificado</v>
      </c>
      <c r="O47" s="13" t="str">
        <f t="shared" si="1"/>
        <v>No cerrado</v>
      </c>
      <c r="P47" s="13"/>
      <c r="Q47"/>
      <c r="R47"/>
      <c r="S47" s="2" t="str">
        <f t="shared" si="2"/>
        <v>Elige Elige</v>
      </c>
      <c r="T47" s="2" t="str">
        <f t="shared" si="3"/>
        <v>Elige No verificado</v>
      </c>
      <c r="U47" s="2" t="str">
        <f t="shared" si="4"/>
        <v>Elige No cerrado</v>
      </c>
    </row>
    <row r="48" spans="1:21" s="9" customFormat="1" ht="15">
      <c r="A48" s="13"/>
      <c r="B48" s="13"/>
      <c r="C48" s="13"/>
      <c r="D48" s="13" t="s">
        <v>19</v>
      </c>
      <c r="E48" s="13" t="s">
        <v>19</v>
      </c>
      <c r="F48" s="2" t="s">
        <v>19</v>
      </c>
      <c r="G48" s="13"/>
      <c r="H48" s="13"/>
      <c r="I48" s="13"/>
      <c r="J48" s="32"/>
      <c r="K48" s="32"/>
      <c r="L48" s="32" t="s">
        <v>20</v>
      </c>
      <c r="M48" s="32" t="s">
        <v>21</v>
      </c>
      <c r="N48" s="13" t="str">
        <f t="shared" si="0"/>
        <v>No verificado</v>
      </c>
      <c r="O48" s="13" t="str">
        <f t="shared" si="1"/>
        <v>No cerrado</v>
      </c>
      <c r="P48" s="13"/>
      <c r="Q48"/>
      <c r="R48"/>
      <c r="S48" s="2" t="str">
        <f t="shared" si="2"/>
        <v>Elige Elige</v>
      </c>
      <c r="T48" s="2" t="str">
        <f t="shared" si="3"/>
        <v>Elige No verificado</v>
      </c>
      <c r="U48" s="2" t="str">
        <f t="shared" si="4"/>
        <v>Elige No cerrado</v>
      </c>
    </row>
    <row r="49" spans="1:21" s="9" customFormat="1" ht="15">
      <c r="A49" s="13"/>
      <c r="B49" s="13"/>
      <c r="C49" s="13"/>
      <c r="D49" s="13" t="s">
        <v>19</v>
      </c>
      <c r="E49" s="13" t="s">
        <v>19</v>
      </c>
      <c r="F49" s="2" t="s">
        <v>19</v>
      </c>
      <c r="G49" s="13"/>
      <c r="H49" s="13"/>
      <c r="I49" s="13"/>
      <c r="J49" s="32"/>
      <c r="K49" s="32"/>
      <c r="L49" s="32" t="s">
        <v>20</v>
      </c>
      <c r="M49" s="32" t="s">
        <v>21</v>
      </c>
      <c r="N49" s="13" t="str">
        <f t="shared" si="0"/>
        <v>No verificado</v>
      </c>
      <c r="O49" s="13" t="str">
        <f t="shared" si="1"/>
        <v>No cerrado</v>
      </c>
      <c r="P49" s="13"/>
      <c r="Q49"/>
      <c r="R49"/>
      <c r="S49" s="2" t="str">
        <f t="shared" si="2"/>
        <v>Elige Elige</v>
      </c>
      <c r="T49" s="2" t="str">
        <f t="shared" si="3"/>
        <v>Elige No verificado</v>
      </c>
      <c r="U49" s="2" t="str">
        <f t="shared" si="4"/>
        <v>Elige No cerrado</v>
      </c>
    </row>
    <row r="50" spans="1:21" s="9" customFormat="1" ht="15">
      <c r="A50" s="13"/>
      <c r="B50" s="13"/>
      <c r="C50" s="13"/>
      <c r="D50" s="13" t="s">
        <v>19</v>
      </c>
      <c r="E50" s="13" t="s">
        <v>19</v>
      </c>
      <c r="F50" s="2" t="s">
        <v>19</v>
      </c>
      <c r="G50" s="13"/>
      <c r="H50" s="13"/>
      <c r="I50" s="13"/>
      <c r="J50" s="32"/>
      <c r="K50" s="32"/>
      <c r="L50" s="32" t="s">
        <v>20</v>
      </c>
      <c r="M50" s="32" t="s">
        <v>21</v>
      </c>
      <c r="N50" s="13" t="str">
        <f t="shared" si="0"/>
        <v>No verificado</v>
      </c>
      <c r="O50" s="13" t="str">
        <f t="shared" si="1"/>
        <v>No cerrado</v>
      </c>
      <c r="P50" s="13"/>
      <c r="Q50"/>
      <c r="R50"/>
      <c r="S50" s="2" t="str">
        <f t="shared" si="2"/>
        <v>Elige Elige</v>
      </c>
      <c r="T50" s="2" t="str">
        <f t="shared" si="3"/>
        <v>Elige No verificado</v>
      </c>
      <c r="U50" s="2" t="str">
        <f t="shared" si="4"/>
        <v>Elige No cerrado</v>
      </c>
    </row>
    <row r="51" spans="1:21" s="9" customFormat="1" ht="15">
      <c r="A51" s="13"/>
      <c r="B51" s="13"/>
      <c r="C51" s="13"/>
      <c r="D51" s="13" t="s">
        <v>19</v>
      </c>
      <c r="E51" s="13" t="s">
        <v>19</v>
      </c>
      <c r="F51" s="2" t="s">
        <v>19</v>
      </c>
      <c r="G51" s="13"/>
      <c r="H51" s="13"/>
      <c r="I51" s="13"/>
      <c r="J51" s="32"/>
      <c r="K51" s="32"/>
      <c r="L51" s="32" t="s">
        <v>20</v>
      </c>
      <c r="M51" s="32" t="s">
        <v>21</v>
      </c>
      <c r="N51" s="13" t="str">
        <f t="shared" si="0"/>
        <v>No verificado</v>
      </c>
      <c r="O51" s="13" t="str">
        <f t="shared" si="1"/>
        <v>No cerrado</v>
      </c>
      <c r="P51" s="13"/>
      <c r="Q51"/>
      <c r="R51"/>
      <c r="S51" s="2" t="str">
        <f t="shared" si="2"/>
        <v>Elige Elige</v>
      </c>
      <c r="T51" s="2" t="str">
        <f t="shared" si="3"/>
        <v>Elige No verificado</v>
      </c>
      <c r="U51" s="2" t="str">
        <f t="shared" si="4"/>
        <v>Elige No cerrado</v>
      </c>
    </row>
    <row r="52" spans="1:21" s="9" customFormat="1" ht="15">
      <c r="A52" s="13"/>
      <c r="B52" s="13"/>
      <c r="C52" s="13"/>
      <c r="D52" s="13" t="s">
        <v>19</v>
      </c>
      <c r="E52" s="13" t="s">
        <v>19</v>
      </c>
      <c r="F52" s="2" t="s">
        <v>19</v>
      </c>
      <c r="G52" s="13"/>
      <c r="H52" s="13"/>
      <c r="I52" s="13"/>
      <c r="J52" s="32"/>
      <c r="K52" s="32"/>
      <c r="L52" s="32" t="s">
        <v>20</v>
      </c>
      <c r="M52" s="32" t="s">
        <v>21</v>
      </c>
      <c r="N52" s="13" t="str">
        <f t="shared" si="0"/>
        <v>No verificado</v>
      </c>
      <c r="O52" s="13" t="str">
        <f t="shared" si="1"/>
        <v>No cerrado</v>
      </c>
      <c r="P52" s="13"/>
      <c r="Q52"/>
      <c r="R52"/>
      <c r="S52" s="2" t="str">
        <f t="shared" si="2"/>
        <v>Elige Elige</v>
      </c>
      <c r="T52" s="2" t="str">
        <f t="shared" si="3"/>
        <v>Elige No verificado</v>
      </c>
      <c r="U52" s="2" t="str">
        <f t="shared" si="4"/>
        <v>Elige No cerrado</v>
      </c>
    </row>
    <row r="53" spans="1:21" s="9" customFormat="1" ht="15">
      <c r="A53" s="13"/>
      <c r="B53" s="13"/>
      <c r="C53" s="13"/>
      <c r="D53" s="13" t="s">
        <v>19</v>
      </c>
      <c r="E53" s="13" t="s">
        <v>19</v>
      </c>
      <c r="F53" s="2" t="s">
        <v>19</v>
      </c>
      <c r="G53" s="13"/>
      <c r="H53" s="13"/>
      <c r="I53" s="13"/>
      <c r="J53" s="32"/>
      <c r="K53" s="32"/>
      <c r="L53" s="32" t="s">
        <v>20</v>
      </c>
      <c r="M53" s="32" t="s">
        <v>21</v>
      </c>
      <c r="N53" s="13" t="str">
        <f t="shared" si="0"/>
        <v>No verificado</v>
      </c>
      <c r="O53" s="13" t="str">
        <f t="shared" si="1"/>
        <v>No cerrado</v>
      </c>
      <c r="P53" s="13"/>
      <c r="Q53"/>
      <c r="R53"/>
      <c r="S53" s="2" t="str">
        <f t="shared" si="2"/>
        <v>Elige Elige</v>
      </c>
      <c r="T53" s="2" t="str">
        <f t="shared" si="3"/>
        <v>Elige No verificado</v>
      </c>
      <c r="U53" s="2" t="str">
        <f t="shared" si="4"/>
        <v>Elige No cerrado</v>
      </c>
    </row>
    <row r="54" spans="1:21" s="9" customFormat="1" ht="15">
      <c r="A54" s="13"/>
      <c r="B54" s="13"/>
      <c r="C54" s="13"/>
      <c r="D54" s="13" t="s">
        <v>19</v>
      </c>
      <c r="E54" s="13" t="s">
        <v>19</v>
      </c>
      <c r="F54" s="2" t="s">
        <v>19</v>
      </c>
      <c r="G54" s="13"/>
      <c r="H54" s="13"/>
      <c r="I54" s="13"/>
      <c r="J54" s="32"/>
      <c r="K54" s="32"/>
      <c r="L54" s="32" t="s">
        <v>20</v>
      </c>
      <c r="M54" s="32" t="s">
        <v>21</v>
      </c>
      <c r="N54" s="13" t="str">
        <f t="shared" si="0"/>
        <v>No verificado</v>
      </c>
      <c r="O54" s="13" t="str">
        <f t="shared" si="1"/>
        <v>No cerrado</v>
      </c>
      <c r="P54" s="13"/>
      <c r="Q54"/>
      <c r="R54"/>
      <c r="S54" s="2" t="str">
        <f t="shared" si="2"/>
        <v>Elige Elige</v>
      </c>
      <c r="T54" s="2" t="str">
        <f t="shared" si="3"/>
        <v>Elige No verificado</v>
      </c>
      <c r="U54" s="2" t="str">
        <f t="shared" si="4"/>
        <v>Elige No cerrado</v>
      </c>
    </row>
    <row r="55" spans="1:21" s="9" customFormat="1" ht="15">
      <c r="A55" s="13"/>
      <c r="B55" s="13"/>
      <c r="C55" s="13"/>
      <c r="D55" s="13" t="s">
        <v>19</v>
      </c>
      <c r="E55" s="13" t="s">
        <v>19</v>
      </c>
      <c r="F55" s="2" t="s">
        <v>19</v>
      </c>
      <c r="G55" s="13"/>
      <c r="H55" s="13"/>
      <c r="I55" s="13"/>
      <c r="J55" s="32"/>
      <c r="K55" s="32"/>
      <c r="L55" s="32" t="s">
        <v>20</v>
      </c>
      <c r="M55" s="32" t="s">
        <v>21</v>
      </c>
      <c r="N55" s="13" t="str">
        <f t="shared" si="0"/>
        <v>No verificado</v>
      </c>
      <c r="O55" s="13" t="str">
        <f t="shared" si="1"/>
        <v>No cerrado</v>
      </c>
      <c r="P55" s="13"/>
      <c r="Q55"/>
      <c r="R55"/>
      <c r="S55" s="2" t="str">
        <f t="shared" si="2"/>
        <v>Elige Elige</v>
      </c>
      <c r="T55" s="2" t="str">
        <f t="shared" si="3"/>
        <v>Elige No verificado</v>
      </c>
      <c r="U55" s="2" t="str">
        <f t="shared" si="4"/>
        <v>Elige No cerrado</v>
      </c>
    </row>
    <row r="56" spans="1:21" s="9" customFormat="1" ht="15">
      <c r="A56" s="13"/>
      <c r="B56" s="13"/>
      <c r="C56" s="13"/>
      <c r="D56" s="13" t="s">
        <v>19</v>
      </c>
      <c r="E56" s="13" t="s">
        <v>19</v>
      </c>
      <c r="F56" s="2" t="s">
        <v>19</v>
      </c>
      <c r="G56" s="13"/>
      <c r="H56" s="13"/>
      <c r="I56" s="13"/>
      <c r="J56" s="32"/>
      <c r="K56" s="32"/>
      <c r="L56" s="32" t="s">
        <v>20</v>
      </c>
      <c r="M56" s="32" t="s">
        <v>21</v>
      </c>
      <c r="N56" s="13" t="str">
        <f t="shared" si="0"/>
        <v>No verificado</v>
      </c>
      <c r="O56" s="13" t="str">
        <f t="shared" si="1"/>
        <v>No cerrado</v>
      </c>
      <c r="P56" s="13"/>
      <c r="Q56"/>
      <c r="R56"/>
      <c r="S56" s="2" t="str">
        <f t="shared" si="2"/>
        <v>Elige Elige</v>
      </c>
      <c r="T56" s="2" t="str">
        <f t="shared" si="3"/>
        <v>Elige No verificado</v>
      </c>
      <c r="U56" s="2" t="str">
        <f t="shared" si="4"/>
        <v>Elige No cerrado</v>
      </c>
    </row>
    <row r="57" spans="1:21" s="9" customFormat="1" ht="15">
      <c r="A57" s="13"/>
      <c r="B57" s="13"/>
      <c r="C57" s="13"/>
      <c r="D57" s="13" t="s">
        <v>19</v>
      </c>
      <c r="E57" s="13" t="s">
        <v>19</v>
      </c>
      <c r="F57" s="2" t="s">
        <v>19</v>
      </c>
      <c r="G57" s="13"/>
      <c r="H57" s="13"/>
      <c r="I57" s="13"/>
      <c r="J57" s="32"/>
      <c r="K57" s="32"/>
      <c r="L57" s="32" t="s">
        <v>20</v>
      </c>
      <c r="M57" s="32" t="s">
        <v>21</v>
      </c>
      <c r="N57" s="13" t="str">
        <f t="shared" si="0"/>
        <v>No verificado</v>
      </c>
      <c r="O57" s="13" t="str">
        <f t="shared" si="1"/>
        <v>No cerrado</v>
      </c>
      <c r="P57" s="13"/>
      <c r="Q57"/>
      <c r="R57"/>
      <c r="S57" s="2" t="str">
        <f t="shared" si="2"/>
        <v>Elige Elige</v>
      </c>
      <c r="T57" s="2" t="str">
        <f t="shared" si="3"/>
        <v>Elige No verificado</v>
      </c>
      <c r="U57" s="2" t="str">
        <f t="shared" si="4"/>
        <v>Elige No cerrado</v>
      </c>
    </row>
    <row r="58" spans="1:21" s="9" customFormat="1" ht="15">
      <c r="A58" s="13"/>
      <c r="B58" s="13"/>
      <c r="C58" s="13"/>
      <c r="D58" s="13" t="s">
        <v>19</v>
      </c>
      <c r="E58" s="13" t="s">
        <v>19</v>
      </c>
      <c r="F58" s="2" t="s">
        <v>19</v>
      </c>
      <c r="G58" s="13"/>
      <c r="H58" s="13"/>
      <c r="I58" s="13"/>
      <c r="J58" s="32"/>
      <c r="K58" s="32"/>
      <c r="L58" s="32" t="s">
        <v>20</v>
      </c>
      <c r="M58" s="32" t="s">
        <v>21</v>
      </c>
      <c r="N58" s="13" t="str">
        <f t="shared" si="0"/>
        <v>No verificado</v>
      </c>
      <c r="O58" s="13" t="str">
        <f t="shared" si="1"/>
        <v>No cerrado</v>
      </c>
      <c r="P58" s="13"/>
      <c r="Q58"/>
      <c r="R58"/>
      <c r="S58" s="2" t="str">
        <f t="shared" si="2"/>
        <v>Elige Elige</v>
      </c>
      <c r="T58" s="2" t="str">
        <f t="shared" si="3"/>
        <v>Elige No verificado</v>
      </c>
      <c r="U58" s="2" t="str">
        <f t="shared" si="4"/>
        <v>Elige No cerrado</v>
      </c>
    </row>
    <row r="59" spans="1:21" s="9" customFormat="1" ht="15">
      <c r="A59" s="13"/>
      <c r="B59" s="13"/>
      <c r="C59" s="13"/>
      <c r="D59" s="13" t="s">
        <v>19</v>
      </c>
      <c r="E59" s="13" t="s">
        <v>19</v>
      </c>
      <c r="F59" s="2" t="s">
        <v>19</v>
      </c>
      <c r="G59" s="13"/>
      <c r="H59" s="13"/>
      <c r="I59" s="13"/>
      <c r="J59" s="32"/>
      <c r="K59" s="32"/>
      <c r="L59" s="32" t="s">
        <v>20</v>
      </c>
      <c r="M59" s="32" t="s">
        <v>21</v>
      </c>
      <c r="N59" s="13" t="str">
        <f t="shared" si="0"/>
        <v>No verificado</v>
      </c>
      <c r="O59" s="13" t="str">
        <f t="shared" si="1"/>
        <v>No cerrado</v>
      </c>
      <c r="P59" s="13"/>
      <c r="Q59"/>
      <c r="R59"/>
      <c r="S59" s="2" t="str">
        <f t="shared" si="2"/>
        <v>Elige Elige</v>
      </c>
      <c r="T59" s="2" t="str">
        <f t="shared" si="3"/>
        <v>Elige No verificado</v>
      </c>
      <c r="U59" s="2" t="str">
        <f t="shared" si="4"/>
        <v>Elige No cerrado</v>
      </c>
    </row>
    <row r="60" spans="1:21" s="9" customFormat="1" ht="15">
      <c r="A60" s="13"/>
      <c r="B60" s="13"/>
      <c r="C60" s="13"/>
      <c r="D60" s="13" t="s">
        <v>19</v>
      </c>
      <c r="E60" s="13" t="s">
        <v>19</v>
      </c>
      <c r="F60" s="2" t="s">
        <v>19</v>
      </c>
      <c r="G60" s="13"/>
      <c r="H60" s="13"/>
      <c r="I60" s="13"/>
      <c r="J60" s="32"/>
      <c r="K60" s="32"/>
      <c r="L60" s="32" t="s">
        <v>20</v>
      </c>
      <c r="M60" s="32" t="s">
        <v>21</v>
      </c>
      <c r="N60" s="13" t="str">
        <f t="shared" si="0"/>
        <v>No verificado</v>
      </c>
      <c r="O60" s="13" t="str">
        <f t="shared" si="1"/>
        <v>No cerrado</v>
      </c>
      <c r="P60" s="13"/>
      <c r="Q60"/>
      <c r="R60"/>
      <c r="S60" s="2" t="str">
        <f t="shared" si="2"/>
        <v>Elige Elige</v>
      </c>
      <c r="T60" s="2" t="str">
        <f t="shared" si="3"/>
        <v>Elige No verificado</v>
      </c>
      <c r="U60" s="2" t="str">
        <f t="shared" si="4"/>
        <v>Elige No cerrado</v>
      </c>
    </row>
    <row r="61" spans="1:21" s="9" customFormat="1" ht="15">
      <c r="A61" s="13"/>
      <c r="B61" s="13"/>
      <c r="C61" s="13"/>
      <c r="D61" s="13" t="s">
        <v>19</v>
      </c>
      <c r="E61" s="13" t="s">
        <v>19</v>
      </c>
      <c r="F61" s="2" t="s">
        <v>19</v>
      </c>
      <c r="G61" s="13"/>
      <c r="H61" s="13"/>
      <c r="I61" s="13"/>
      <c r="J61" s="32"/>
      <c r="K61" s="32"/>
      <c r="L61" s="32" t="s">
        <v>20</v>
      </c>
      <c r="M61" s="32" t="s">
        <v>21</v>
      </c>
      <c r="N61" s="13" t="str">
        <f t="shared" si="0"/>
        <v>No verificado</v>
      </c>
      <c r="O61" s="13" t="str">
        <f t="shared" si="1"/>
        <v>No cerrado</v>
      </c>
      <c r="P61" s="13"/>
      <c r="Q61"/>
      <c r="R61"/>
      <c r="S61" s="2" t="str">
        <f t="shared" si="2"/>
        <v>Elige Elige</v>
      </c>
      <c r="T61" s="2" t="str">
        <f t="shared" si="3"/>
        <v>Elige No verificado</v>
      </c>
      <c r="U61" s="2" t="str">
        <f t="shared" si="4"/>
        <v>Elige No cerrado</v>
      </c>
    </row>
    <row r="62" spans="1:21" s="9" customFormat="1">
      <c r="J62" s="35"/>
      <c r="K62" s="35"/>
      <c r="L62" s="35"/>
      <c r="M62" s="15"/>
      <c r="N62" s="15"/>
      <c r="Q62" s="15"/>
      <c r="R62" s="15"/>
    </row>
    <row r="63" spans="1:21" s="9" customFormat="1">
      <c r="J63" s="35"/>
      <c r="K63" s="35"/>
      <c r="L63" s="35"/>
      <c r="M63" s="15"/>
      <c r="N63" s="15"/>
      <c r="Q63" s="15"/>
      <c r="R63" s="15"/>
    </row>
    <row r="64" spans="1:21" s="9" customFormat="1">
      <c r="J64" s="35"/>
      <c r="K64" s="35"/>
      <c r="L64" s="35"/>
      <c r="M64" s="15"/>
      <c r="N64" s="15"/>
      <c r="Q64" s="15"/>
      <c r="R64" s="15"/>
    </row>
    <row r="65" spans="10:18" s="9" customFormat="1">
      <c r="J65" s="35"/>
      <c r="K65" s="35"/>
      <c r="L65" s="35"/>
      <c r="M65" s="15"/>
      <c r="N65" s="15"/>
      <c r="Q65" s="15"/>
      <c r="R65" s="15"/>
    </row>
  </sheetData>
  <mergeCells count="17">
    <mergeCell ref="S3:U3"/>
    <mergeCell ref="N5:O5"/>
    <mergeCell ref="S5:U5"/>
    <mergeCell ref="A4:G4"/>
    <mergeCell ref="J5:K5"/>
    <mergeCell ref="L5:M5"/>
    <mergeCell ref="I5:I6"/>
    <mergeCell ref="A5:A6"/>
    <mergeCell ref="B5:B6"/>
    <mergeCell ref="C5:C6"/>
    <mergeCell ref="E5:E6"/>
    <mergeCell ref="F5:F6"/>
    <mergeCell ref="G5:G6"/>
    <mergeCell ref="H5:H6"/>
    <mergeCell ref="P5:P6"/>
    <mergeCell ref="D5:D6"/>
    <mergeCell ref="A3:P3"/>
  </mergeCells>
  <conditionalFormatting sqref="N7:N61">
    <cfRule type="cellIs" dxfId="3" priority="2" operator="equal">
      <formula>"no verificado"</formula>
    </cfRule>
  </conditionalFormatting>
  <conditionalFormatting sqref="N7:P61">
    <cfRule type="cellIs" dxfId="2" priority="14" operator="equal">
      <formula>"en tiempo"</formula>
    </cfRule>
    <cfRule type="cellIs" dxfId="1" priority="15" operator="equal">
      <formula>"atraso"</formula>
    </cfRule>
  </conditionalFormatting>
  <conditionalFormatting sqref="O7:P61">
    <cfRule type="cellIs" dxfId="0" priority="1" operator="equal">
      <formula>"No cerrado"</formula>
    </cfRule>
  </conditionalFormatting>
  <printOptions horizontalCentered="1"/>
  <pageMargins left="0.31496062992125984" right="0.31496062992125984" top="0.74803149606299213" bottom="0.94488188976377963" header="0.31496062992125984" footer="0.31496062992125984"/>
  <pageSetup scale="80" orientation="landscape" r:id="rId1"/>
  <headerFooter>
    <oddFooter>&amp;LRev. Abril 2024&amp;CTecnológico Nacional de México
Dirección de Institutos Tecnológicos Descentralizados
Grupo Multisitios 1&amp;R&amp;P de &amp;N</oddFooter>
  </headerFooter>
  <colBreaks count="2" manualBreakCount="2">
    <brk id="8" max="1048575" man="1"/>
    <brk id="1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'Lista de selección'!$C$4:$C$9</xm:f>
          </x14:formula1>
          <xm:sqref>E7:E61</xm:sqref>
        </x14:dataValidation>
        <x14:dataValidation type="list" allowBlank="1" showInputMessage="1" showErrorMessage="1" xr:uid="{00000000-0002-0000-0000-000001000000}">
          <x14:formula1>
            <xm:f>'Lista de selección'!$B$4:$B$9</xm:f>
          </x14:formula1>
          <xm:sqref>F7:F61</xm:sqref>
        </x14:dataValidation>
        <x14:dataValidation type="list" allowBlank="1" showInputMessage="1" showErrorMessage="1" xr:uid="{00000000-0002-0000-0000-000002000000}">
          <x14:formula1>
            <xm:f>'Lista de selección'!$E$4:$E$14</xm:f>
          </x14:formula1>
          <xm:sqref>D7:D61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workbookViewId="0">
      <selection activeCell="A2" sqref="A2:A3"/>
    </sheetView>
  </sheetViews>
  <sheetFormatPr baseColWidth="10" defaultColWidth="11.42578125" defaultRowHeight="12.75"/>
  <cols>
    <col min="1" max="1" width="21.7109375" style="9" bestFit="1" customWidth="1"/>
    <col min="2" max="14" width="12.140625" style="43" customWidth="1"/>
    <col min="15" max="16384" width="11.42578125" style="9"/>
  </cols>
  <sheetData>
    <row r="1" spans="1:14" ht="88.5" customHeight="1" thickBot="1">
      <c r="A1" s="64" t="s">
        <v>149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" customHeight="1" thickBot="1">
      <c r="A2" s="78" t="s">
        <v>17</v>
      </c>
      <c r="B2" s="76" t="s">
        <v>22</v>
      </c>
      <c r="C2" s="75"/>
      <c r="D2" s="75"/>
      <c r="E2" s="75"/>
      <c r="F2" s="77"/>
      <c r="G2" s="74" t="s">
        <v>16</v>
      </c>
      <c r="H2" s="75"/>
      <c r="I2" s="75"/>
      <c r="J2" s="75"/>
      <c r="K2" s="74" t="s">
        <v>23</v>
      </c>
      <c r="L2" s="75"/>
      <c r="M2" s="75"/>
      <c r="N2" s="75"/>
    </row>
    <row r="3" spans="1:14" ht="39" thickBot="1">
      <c r="A3" s="79"/>
      <c r="B3" s="58" t="s">
        <v>24</v>
      </c>
      <c r="C3" s="37" t="s">
        <v>25</v>
      </c>
      <c r="D3" s="37" t="s">
        <v>26</v>
      </c>
      <c r="E3" s="48" t="s">
        <v>27</v>
      </c>
      <c r="F3" s="52" t="s">
        <v>28</v>
      </c>
      <c r="G3" s="36" t="s">
        <v>20</v>
      </c>
      <c r="H3" s="37" t="s">
        <v>29</v>
      </c>
      <c r="I3" s="48" t="s">
        <v>30</v>
      </c>
      <c r="J3" s="52" t="s">
        <v>28</v>
      </c>
      <c r="K3" s="36" t="s">
        <v>31</v>
      </c>
      <c r="L3" s="37" t="s">
        <v>30</v>
      </c>
      <c r="M3" s="48" t="s">
        <v>32</v>
      </c>
      <c r="N3" s="52" t="s">
        <v>28</v>
      </c>
    </row>
    <row r="4" spans="1:14">
      <c r="A4" s="59" t="s">
        <v>33</v>
      </c>
      <c r="B4" s="39">
        <f>COUNTIF(Bitácora!$S:$U,"Planeación Salida no conforme")</f>
        <v>0</v>
      </c>
      <c r="C4" s="40">
        <f>COUNTIF(Bitácora!$S:$U,"Planeación no conformidad")</f>
        <v>0</v>
      </c>
      <c r="D4" s="40">
        <f>COUNTIF(Bitácora!$S:$U,"Planeación incidente")</f>
        <v>0</v>
      </c>
      <c r="E4" s="49">
        <f>COUNTIF(Bitácora!$S:$U,"Planeación queja")</f>
        <v>0</v>
      </c>
      <c r="F4" s="53">
        <f>SUM(B4:E4)</f>
        <v>0</v>
      </c>
      <c r="G4" s="39">
        <f>COUNTIF(Bitácora!T:T, "Planeación No verificado")</f>
        <v>0</v>
      </c>
      <c r="H4" s="40">
        <f>COUNTIF(Bitácora!T:T, "Planeación Atrasado")</f>
        <v>0</v>
      </c>
      <c r="I4" s="49">
        <f>COUNTIF(Bitácora!T:T, "Planeación en tiempo")</f>
        <v>0</v>
      </c>
      <c r="J4" s="55">
        <f>SUM(G4:I4)</f>
        <v>0</v>
      </c>
      <c r="K4" s="39">
        <f>COUNTIF(Bitácora!U:U, "Planeación No CERRADO")</f>
        <v>0</v>
      </c>
      <c r="L4" s="40">
        <f>COUNTIF(Bitácora!U:U, "Planeación Atrasado")</f>
        <v>0</v>
      </c>
      <c r="M4" s="49">
        <f>COUNTIF(Bitácora!U:U, "Planeación en tiempo")</f>
        <v>0</v>
      </c>
      <c r="N4" s="55">
        <f>SUM(K4:M4)</f>
        <v>0</v>
      </c>
    </row>
    <row r="5" spans="1:14">
      <c r="A5" s="38" t="s">
        <v>34</v>
      </c>
      <c r="B5" s="41">
        <f>COUNTIF(Bitácora!$S:$U,"Gestión de los recursos Salida no conforme")</f>
        <v>0</v>
      </c>
      <c r="C5" s="42">
        <f>COUNTIF(Bitácora!$S:$U,"Gestión de los recursos no conformidad")</f>
        <v>0</v>
      </c>
      <c r="D5" s="42">
        <f>COUNTIF(Bitácora!$S:$U,"Gestión de los recursos incidente")</f>
        <v>0</v>
      </c>
      <c r="E5" s="50">
        <f>COUNTIF(Bitácora!$S:$U,"Gestión de los recursos queja")</f>
        <v>0</v>
      </c>
      <c r="F5" s="53">
        <f t="shared" ref="F5:F8" si="0">SUM(B5:E5)</f>
        <v>0</v>
      </c>
      <c r="G5" s="41">
        <f>COUNTIF(Bitácora!T:T, "Planeación No verificado")</f>
        <v>0</v>
      </c>
      <c r="H5" s="42">
        <f>COUNTIF(Bitácora!T:T, "Gestión de los recursos Atrasado")</f>
        <v>0</v>
      </c>
      <c r="I5" s="50">
        <f>COUNTIF(Bitácora!T:T, "Gestión de los recursos en tiempo")</f>
        <v>0</v>
      </c>
      <c r="J5" s="56">
        <f>SUM(G5:I5)</f>
        <v>0</v>
      </c>
      <c r="K5" s="41">
        <f>COUNTIF(Bitácora!U:U, "Gestión de los recursos No CERRADO")</f>
        <v>0</v>
      </c>
      <c r="L5" s="42">
        <f>COUNTIF(Bitácora!U:U, "Gestión de los recursos Atrasado")</f>
        <v>0</v>
      </c>
      <c r="M5" s="50">
        <f>COUNTIF(Bitácora!U:U, "Gestión de los recursos en tiempo")</f>
        <v>0</v>
      </c>
      <c r="N5" s="56">
        <f>SUM(K5:M5)</f>
        <v>0</v>
      </c>
    </row>
    <row r="6" spans="1:14">
      <c r="A6" s="38" t="s">
        <v>35</v>
      </c>
      <c r="B6" s="41">
        <f>COUNTIF(Bitácora!$S:$U,"Académico Salida no conforme")</f>
        <v>0</v>
      </c>
      <c r="C6" s="42">
        <f>COUNTIF(Bitácora!$S:$U,"Académico no conformidad")</f>
        <v>0</v>
      </c>
      <c r="D6" s="42">
        <f>COUNTIF(Bitácora!$S:$U,"Académico incidente")</f>
        <v>0</v>
      </c>
      <c r="E6" s="50">
        <f>COUNTIF(Bitácora!$S:$U,"Académico queja")</f>
        <v>0</v>
      </c>
      <c r="F6" s="53">
        <f t="shared" si="0"/>
        <v>0</v>
      </c>
      <c r="G6" s="41">
        <f>COUNTIF(Bitácora!T:T, "Planeación No verificado")</f>
        <v>0</v>
      </c>
      <c r="H6" s="42">
        <f>COUNTIF(Bitácora!T:T, "Académico Atrasado")</f>
        <v>0</v>
      </c>
      <c r="I6" s="50">
        <f>COUNTIF(Bitácora!T:T, "Académico en tiempo")</f>
        <v>0</v>
      </c>
      <c r="J6" s="56">
        <f t="shared" ref="J6:J8" si="1">SUM(G6:I6)</f>
        <v>0</v>
      </c>
      <c r="K6" s="41">
        <f>COUNTIF(Bitácora!U:U, "Académico No CERRADO")</f>
        <v>0</v>
      </c>
      <c r="L6" s="42">
        <f>COUNTIF(Bitácora!U:U, "Académico Atrasado")</f>
        <v>0</v>
      </c>
      <c r="M6" s="50">
        <f>COUNTIF(Bitácora!U:U, "Académico en tiempo")</f>
        <v>0</v>
      </c>
      <c r="N6" s="56">
        <f t="shared" ref="N6:N8" si="2">SUM(K6:M6)</f>
        <v>0</v>
      </c>
    </row>
    <row r="7" spans="1:14">
      <c r="A7" s="38" t="s">
        <v>36</v>
      </c>
      <c r="B7" s="41">
        <f>COUNTIF(Bitácora!$S:$U,"Vinculación Salida no conforme")</f>
        <v>0</v>
      </c>
      <c r="C7" s="42">
        <f>COUNTIF(Bitácora!$S:$U,"Vinculación no conformidad")</f>
        <v>0</v>
      </c>
      <c r="D7" s="42">
        <f>COUNTIF(Bitácora!$S:$U,"Vinculación incidente")</f>
        <v>0</v>
      </c>
      <c r="E7" s="50">
        <f>COUNTIF(Bitácora!$S:$U,"Vinculación queja")</f>
        <v>0</v>
      </c>
      <c r="F7" s="53">
        <f t="shared" si="0"/>
        <v>0</v>
      </c>
      <c r="G7" s="41">
        <f>COUNTIF(Bitácora!T:T, "Vinculación No verificado")</f>
        <v>0</v>
      </c>
      <c r="H7" s="42">
        <f>COUNTIF(Bitácora!T:T, "Vinculación Atrasado")</f>
        <v>0</v>
      </c>
      <c r="I7" s="50">
        <f>COUNTIF(Bitácora!T:T, "Vinculación en tiempo")</f>
        <v>0</v>
      </c>
      <c r="J7" s="56">
        <f t="shared" si="1"/>
        <v>0</v>
      </c>
      <c r="K7" s="41">
        <f>COUNTIF(Bitácora!U:U, "Vinculación No CERRADO")</f>
        <v>0</v>
      </c>
      <c r="L7" s="42">
        <f>COUNTIF(Bitácora!U:U, "Vinculación Atrasado")</f>
        <v>0</v>
      </c>
      <c r="M7" s="50">
        <f>COUNTIF(Bitácora!U:U, "Vinculación en tiempo")</f>
        <v>0</v>
      </c>
      <c r="N7" s="56">
        <f t="shared" si="2"/>
        <v>0</v>
      </c>
    </row>
    <row r="8" spans="1:14" ht="13.5" thickBot="1">
      <c r="A8" s="44" t="s">
        <v>37</v>
      </c>
      <c r="B8" s="45">
        <f>COUNTIF(Bitácora!$S:$U,"Innovación y Calidad Salida no conforme")</f>
        <v>0</v>
      </c>
      <c r="C8" s="46">
        <f>COUNTIF(Bitácora!$S:$U,"Innovación y Calidad no conformidad")</f>
        <v>0</v>
      </c>
      <c r="D8" s="46">
        <f>COUNTIF(Bitácora!$S:$U,"Innovación y Calidad incidente")</f>
        <v>0</v>
      </c>
      <c r="E8" s="51">
        <f>COUNTIF(Bitácora!$S:$U,"Innovación y Calidad queja")</f>
        <v>0</v>
      </c>
      <c r="F8" s="54">
        <f t="shared" si="0"/>
        <v>0</v>
      </c>
      <c r="G8" s="45">
        <f>COUNTIF(Bitácora!T:T, "Innovación y Calidad No verificado")</f>
        <v>0</v>
      </c>
      <c r="H8" s="46">
        <f>COUNTIF(Bitácora!T:T, "Innovación y Calidad Atrasado")</f>
        <v>0</v>
      </c>
      <c r="I8" s="51">
        <f>COUNTIF(Bitácora!T:T, "Innovación y Calidad en tiempo")</f>
        <v>0</v>
      </c>
      <c r="J8" s="57">
        <f t="shared" si="1"/>
        <v>0</v>
      </c>
      <c r="K8" s="45">
        <f>COUNTIF(Bitácora!U:U, "Innovación y Calidad No CERRADO")</f>
        <v>0</v>
      </c>
      <c r="L8" s="46">
        <f>COUNTIF(Bitácora!U:U, "Innovación y Calidad Atrasado")</f>
        <v>0</v>
      </c>
      <c r="M8" s="51">
        <f>COUNTIF(Bitácora!U:U, "Innovación y Calidad en tiempo")</f>
        <v>0</v>
      </c>
      <c r="N8" s="57">
        <f t="shared" si="2"/>
        <v>0</v>
      </c>
    </row>
    <row r="9" spans="1:14" ht="13.5" thickBot="1">
      <c r="A9" s="47" t="s">
        <v>28</v>
      </c>
      <c r="B9" s="36">
        <f>SUM(B4:B8)</f>
        <v>0</v>
      </c>
      <c r="C9" s="37">
        <f t="shared" ref="C9:D9" si="3">SUM(C4:C8)</f>
        <v>0</v>
      </c>
      <c r="D9" s="37">
        <f t="shared" si="3"/>
        <v>0</v>
      </c>
      <c r="E9" s="48">
        <f>SUM(E4:E8)</f>
        <v>0</v>
      </c>
      <c r="F9" s="52">
        <f>SUM(F4:F8)</f>
        <v>0</v>
      </c>
      <c r="G9" s="36">
        <f t="shared" ref="G9:J9" si="4">SUM(G4:G8)</f>
        <v>0</v>
      </c>
      <c r="H9" s="37">
        <f t="shared" si="4"/>
        <v>0</v>
      </c>
      <c r="I9" s="48">
        <f t="shared" si="4"/>
        <v>0</v>
      </c>
      <c r="J9" s="52">
        <f t="shared" si="4"/>
        <v>0</v>
      </c>
      <c r="K9" s="36">
        <f>COUNTIF(Bitácora!U:U, "Planeación No CERRADO")</f>
        <v>0</v>
      </c>
      <c r="L9" s="37">
        <f>COUNTIF(Bitácora!U:U, "Planeación Atrasado")</f>
        <v>0</v>
      </c>
      <c r="M9" s="48">
        <f>COUNTIF(Bitácora!U:U, "Planeación en tiempo")</f>
        <v>0</v>
      </c>
      <c r="N9" s="52">
        <f>SUM(N4:N8)</f>
        <v>0</v>
      </c>
    </row>
  </sheetData>
  <mergeCells count="5">
    <mergeCell ref="G2:J2"/>
    <mergeCell ref="K2:N2"/>
    <mergeCell ref="B2:F2"/>
    <mergeCell ref="A2:A3"/>
    <mergeCell ref="A1:N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tabSelected="1" zoomScale="90" zoomScaleNormal="90" workbookViewId="0">
      <selection activeCell="H11" sqref="H11"/>
    </sheetView>
  </sheetViews>
  <sheetFormatPr baseColWidth="10" defaultColWidth="11.42578125" defaultRowHeight="15"/>
  <cols>
    <col min="1" max="1" width="20.7109375" customWidth="1"/>
    <col min="2" max="2" width="27.42578125" customWidth="1"/>
    <col min="3" max="3" width="35" customWidth="1"/>
    <col min="4" max="4" width="76.7109375" customWidth="1"/>
  </cols>
  <sheetData>
    <row r="1" spans="1:4" ht="25.5">
      <c r="A1" s="16" t="s">
        <v>38</v>
      </c>
      <c r="B1" s="16" t="s">
        <v>39</v>
      </c>
      <c r="C1" s="16" t="s">
        <v>40</v>
      </c>
      <c r="D1" s="16" t="s">
        <v>41</v>
      </c>
    </row>
    <row r="2" spans="1:4" ht="25.5">
      <c r="A2" s="84" t="s">
        <v>42</v>
      </c>
      <c r="B2" s="17" t="s">
        <v>33</v>
      </c>
      <c r="C2" s="18" t="s">
        <v>43</v>
      </c>
      <c r="D2" s="18" t="s">
        <v>44</v>
      </c>
    </row>
    <row r="3" spans="1:4" ht="25.5">
      <c r="A3" s="84"/>
      <c r="B3" s="17" t="s">
        <v>45</v>
      </c>
      <c r="C3" s="18" t="s">
        <v>46</v>
      </c>
      <c r="D3" s="18" t="s">
        <v>47</v>
      </c>
    </row>
    <row r="4" spans="1:4" ht="38.25">
      <c r="A4" s="84"/>
      <c r="B4" s="17" t="s">
        <v>48</v>
      </c>
      <c r="C4" s="18" t="s">
        <v>49</v>
      </c>
      <c r="D4" s="18" t="s">
        <v>50</v>
      </c>
    </row>
    <row r="5" spans="1:4" ht="25.5">
      <c r="A5" s="85" t="s">
        <v>51</v>
      </c>
      <c r="B5" s="19" t="s">
        <v>52</v>
      </c>
      <c r="C5" s="20" t="s">
        <v>53</v>
      </c>
      <c r="D5" s="20" t="s">
        <v>54</v>
      </c>
    </row>
    <row r="6" spans="1:4">
      <c r="A6" s="85"/>
      <c r="B6" s="86" t="s">
        <v>55</v>
      </c>
      <c r="C6" s="20" t="s">
        <v>56</v>
      </c>
      <c r="D6" s="20" t="s">
        <v>57</v>
      </c>
    </row>
    <row r="7" spans="1:4" ht="25.5">
      <c r="A7" s="85"/>
      <c r="B7" s="86"/>
      <c r="C7" s="21" t="s">
        <v>58</v>
      </c>
      <c r="D7" s="21" t="s">
        <v>59</v>
      </c>
    </row>
    <row r="8" spans="1:4" ht="25.5">
      <c r="A8" s="85"/>
      <c r="B8" s="86"/>
      <c r="C8" s="21" t="s">
        <v>60</v>
      </c>
      <c r="D8" s="21" t="s">
        <v>61</v>
      </c>
    </row>
    <row r="9" spans="1:4">
      <c r="A9" s="85"/>
      <c r="B9" s="86" t="s">
        <v>62</v>
      </c>
      <c r="C9" s="87" t="s">
        <v>63</v>
      </c>
      <c r="D9" s="21" t="s">
        <v>64</v>
      </c>
    </row>
    <row r="10" spans="1:4">
      <c r="A10" s="85"/>
      <c r="B10" s="86"/>
      <c r="C10" s="87"/>
      <c r="D10" s="21" t="s">
        <v>65</v>
      </c>
    </row>
    <row r="11" spans="1:4" ht="25.5">
      <c r="A11" s="88" t="s">
        <v>66</v>
      </c>
      <c r="B11" s="22" t="s">
        <v>67</v>
      </c>
      <c r="C11" s="23" t="s">
        <v>68</v>
      </c>
      <c r="D11" s="23" t="s">
        <v>69</v>
      </c>
    </row>
    <row r="12" spans="1:4" ht="38.25">
      <c r="A12" s="88"/>
      <c r="B12" s="22" t="s">
        <v>70</v>
      </c>
      <c r="C12" s="23" t="s">
        <v>71</v>
      </c>
      <c r="D12" s="23" t="s">
        <v>72</v>
      </c>
    </row>
    <row r="13" spans="1:4" ht="25.5">
      <c r="A13" s="88"/>
      <c r="B13" s="89" t="s">
        <v>73</v>
      </c>
      <c r="C13" s="90" t="s">
        <v>74</v>
      </c>
      <c r="D13" s="23" t="s">
        <v>75</v>
      </c>
    </row>
    <row r="14" spans="1:4" ht="25.5">
      <c r="A14" s="88"/>
      <c r="B14" s="89"/>
      <c r="C14" s="90"/>
      <c r="D14" s="23" t="s">
        <v>76</v>
      </c>
    </row>
    <row r="15" spans="1:4">
      <c r="A15" s="88"/>
      <c r="B15" s="89"/>
      <c r="C15" s="90"/>
      <c r="D15" s="23" t="s">
        <v>77</v>
      </c>
    </row>
    <row r="16" spans="1:4" ht="114.75">
      <c r="A16" s="88"/>
      <c r="B16" s="22" t="s">
        <v>78</v>
      </c>
      <c r="C16" s="23" t="s">
        <v>79</v>
      </c>
      <c r="D16" s="23" t="s">
        <v>80</v>
      </c>
    </row>
    <row r="17" spans="1:4" ht="89.25">
      <c r="A17" s="88"/>
      <c r="B17" s="22" t="s">
        <v>81</v>
      </c>
      <c r="C17" s="23" t="s">
        <v>82</v>
      </c>
      <c r="D17" s="23" t="s">
        <v>83</v>
      </c>
    </row>
    <row r="18" spans="1:4" ht="63.75">
      <c r="A18" s="88"/>
      <c r="B18" s="22" t="s">
        <v>84</v>
      </c>
      <c r="C18" s="23" t="s">
        <v>85</v>
      </c>
      <c r="D18" s="23" t="s">
        <v>86</v>
      </c>
    </row>
    <row r="19" spans="1:4" ht="63.75">
      <c r="A19" s="88"/>
      <c r="B19" s="22" t="s">
        <v>87</v>
      </c>
      <c r="C19" s="23" t="s">
        <v>88</v>
      </c>
      <c r="D19" s="23" t="s">
        <v>89</v>
      </c>
    </row>
    <row r="20" spans="1:4" ht="25.5">
      <c r="A20" s="88"/>
      <c r="B20" s="24" t="s">
        <v>90</v>
      </c>
      <c r="C20" s="23" t="s">
        <v>91</v>
      </c>
      <c r="D20" s="23" t="s">
        <v>92</v>
      </c>
    </row>
    <row r="21" spans="1:4" ht="165.75">
      <c r="A21" s="88"/>
      <c r="B21" s="22" t="s">
        <v>93</v>
      </c>
      <c r="C21" s="23" t="s">
        <v>94</v>
      </c>
      <c r="D21" s="23" t="s">
        <v>95</v>
      </c>
    </row>
    <row r="22" spans="1:4" ht="51">
      <c r="A22" s="88"/>
      <c r="B22" s="22" t="s">
        <v>96</v>
      </c>
      <c r="C22" s="23" t="s">
        <v>97</v>
      </c>
      <c r="D22" s="23" t="s">
        <v>98</v>
      </c>
    </row>
    <row r="23" spans="1:4">
      <c r="A23" s="88"/>
      <c r="B23" s="22" t="s">
        <v>99</v>
      </c>
      <c r="C23" s="25" t="s">
        <v>100</v>
      </c>
      <c r="D23" s="23" t="s">
        <v>101</v>
      </c>
    </row>
    <row r="24" spans="1:4" ht="25.5">
      <c r="A24" s="80" t="s">
        <v>102</v>
      </c>
      <c r="B24" s="26" t="s">
        <v>103</v>
      </c>
      <c r="C24" s="27" t="s">
        <v>104</v>
      </c>
      <c r="D24" s="27" t="s">
        <v>105</v>
      </c>
    </row>
    <row r="25" spans="1:4" ht="25.5">
      <c r="A25" s="80"/>
      <c r="B25" s="26" t="s">
        <v>106</v>
      </c>
      <c r="C25" s="27" t="s">
        <v>107</v>
      </c>
      <c r="D25" s="27" t="s">
        <v>108</v>
      </c>
    </row>
    <row r="26" spans="1:4" ht="51">
      <c r="A26" s="80"/>
      <c r="B26" s="26" t="s">
        <v>109</v>
      </c>
      <c r="C26" s="27" t="s">
        <v>82</v>
      </c>
      <c r="D26" s="27" t="s">
        <v>110</v>
      </c>
    </row>
    <row r="27" spans="1:4" ht="51">
      <c r="A27" s="80"/>
      <c r="B27" s="26" t="s">
        <v>111</v>
      </c>
      <c r="C27" s="27" t="s">
        <v>112</v>
      </c>
      <c r="D27" s="27" t="s">
        <v>113</v>
      </c>
    </row>
    <row r="28" spans="1:4" ht="114.75">
      <c r="A28" s="80"/>
      <c r="B28" s="26" t="s">
        <v>114</v>
      </c>
      <c r="C28" s="27" t="s">
        <v>115</v>
      </c>
      <c r="D28" s="27" t="s">
        <v>116</v>
      </c>
    </row>
    <row r="29" spans="1:4">
      <c r="A29" s="80"/>
      <c r="B29" s="26" t="s">
        <v>117</v>
      </c>
      <c r="C29" s="27" t="s">
        <v>118</v>
      </c>
      <c r="D29" s="27" t="s">
        <v>119</v>
      </c>
    </row>
    <row r="30" spans="1:4" ht="25.5">
      <c r="A30" s="81" t="s">
        <v>120</v>
      </c>
      <c r="B30" s="28" t="s">
        <v>121</v>
      </c>
      <c r="C30" s="29" t="s">
        <v>122</v>
      </c>
      <c r="D30" s="29" t="s">
        <v>123</v>
      </c>
    </row>
    <row r="31" spans="1:4" ht="38.25">
      <c r="A31" s="81"/>
      <c r="B31" s="28" t="s">
        <v>124</v>
      </c>
      <c r="C31" s="29" t="s">
        <v>125</v>
      </c>
      <c r="D31" s="29" t="s">
        <v>126</v>
      </c>
    </row>
    <row r="32" spans="1:4">
      <c r="A32" s="81"/>
      <c r="B32" s="82" t="s">
        <v>127</v>
      </c>
      <c r="C32" s="83" t="s">
        <v>128</v>
      </c>
      <c r="D32" s="30" t="s">
        <v>129</v>
      </c>
    </row>
    <row r="33" spans="1:4">
      <c r="A33" s="81"/>
      <c r="B33" s="82"/>
      <c r="C33" s="83"/>
      <c r="D33" s="31" t="s">
        <v>130</v>
      </c>
    </row>
    <row r="34" spans="1:4">
      <c r="A34" s="81"/>
      <c r="B34" s="82"/>
      <c r="C34" s="83"/>
      <c r="D34" s="31" t="s">
        <v>131</v>
      </c>
    </row>
    <row r="35" spans="1:4">
      <c r="A35" s="81"/>
      <c r="B35" s="82"/>
      <c r="C35" s="83"/>
      <c r="D35" s="31" t="s">
        <v>132</v>
      </c>
    </row>
    <row r="36" spans="1:4">
      <c r="A36" s="81"/>
      <c r="B36" s="82"/>
      <c r="C36" s="83"/>
      <c r="D36" s="31" t="s">
        <v>133</v>
      </c>
    </row>
  </sheetData>
  <mergeCells count="12">
    <mergeCell ref="A24:A29"/>
    <mergeCell ref="A30:A36"/>
    <mergeCell ref="B32:B36"/>
    <mergeCell ref="C32:C36"/>
    <mergeCell ref="A2:A4"/>
    <mergeCell ref="A5:A10"/>
    <mergeCell ref="B6:B8"/>
    <mergeCell ref="B9:B10"/>
    <mergeCell ref="C9:C10"/>
    <mergeCell ref="A11:A23"/>
    <mergeCell ref="B13:B15"/>
    <mergeCell ref="C13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4"/>
  <sheetViews>
    <sheetView workbookViewId="0">
      <selection activeCell="E19" sqref="E19"/>
    </sheetView>
  </sheetViews>
  <sheetFormatPr baseColWidth="10" defaultColWidth="11.42578125" defaultRowHeight="15"/>
  <cols>
    <col min="2" max="2" width="22.28515625" customWidth="1"/>
    <col min="3" max="3" width="22.140625" bestFit="1" customWidth="1"/>
    <col min="5" max="5" width="34.5703125" bestFit="1" customWidth="1"/>
  </cols>
  <sheetData>
    <row r="3" spans="2:6">
      <c r="B3" s="11" t="s">
        <v>134</v>
      </c>
      <c r="C3" s="11" t="s">
        <v>17</v>
      </c>
      <c r="D3" s="12"/>
      <c r="E3" s="12" t="s">
        <v>3</v>
      </c>
      <c r="F3" s="12"/>
    </row>
    <row r="4" spans="2:6">
      <c r="B4" s="10" t="s">
        <v>19</v>
      </c>
      <c r="C4" s="2" t="s">
        <v>19</v>
      </c>
      <c r="E4" t="s">
        <v>19</v>
      </c>
    </row>
    <row r="5" spans="2:6">
      <c r="B5" s="10" t="s">
        <v>24</v>
      </c>
      <c r="C5" s="2" t="s">
        <v>33</v>
      </c>
      <c r="E5" t="s">
        <v>135</v>
      </c>
    </row>
    <row r="6" spans="2:6">
      <c r="B6" s="10" t="s">
        <v>25</v>
      </c>
      <c r="C6" s="2" t="s">
        <v>136</v>
      </c>
      <c r="E6" t="s">
        <v>137</v>
      </c>
    </row>
    <row r="7" spans="2:6">
      <c r="B7" s="10" t="s">
        <v>138</v>
      </c>
      <c r="C7" s="2" t="s">
        <v>35</v>
      </c>
      <c r="E7" t="s">
        <v>139</v>
      </c>
    </row>
    <row r="8" spans="2:6">
      <c r="B8" s="10" t="s">
        <v>26</v>
      </c>
      <c r="C8" s="2" t="s">
        <v>36</v>
      </c>
      <c r="E8" t="s">
        <v>140</v>
      </c>
    </row>
    <row r="9" spans="2:6">
      <c r="B9" s="1" t="s">
        <v>27</v>
      </c>
      <c r="C9" s="2" t="s">
        <v>37</v>
      </c>
      <c r="E9" t="s">
        <v>141</v>
      </c>
    </row>
    <row r="10" spans="2:6">
      <c r="B10" s="2"/>
      <c r="C10" s="2"/>
      <c r="E10" t="s">
        <v>142</v>
      </c>
    </row>
    <row r="11" spans="2:6">
      <c r="B11" s="2"/>
      <c r="C11" s="2"/>
      <c r="E11" t="s">
        <v>143</v>
      </c>
    </row>
    <row r="12" spans="2:6">
      <c r="B12" s="2"/>
      <c r="C12" s="2"/>
      <c r="E12" t="s">
        <v>144</v>
      </c>
    </row>
    <row r="13" spans="2:6">
      <c r="B13" s="2"/>
      <c r="C13" s="2"/>
      <c r="E13" t="s">
        <v>145</v>
      </c>
    </row>
    <row r="14" spans="2:6">
      <c r="B14" s="2"/>
      <c r="C14" s="2"/>
      <c r="E14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43A53E-5292-4098-8117-63567DF45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3B1ADD-6C74-4717-9974-297DB14523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55B5E-A72E-40C7-B485-C8F42D047B6D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Bitácora</vt:lpstr>
      <vt:lpstr>Acciones por proceso</vt:lpstr>
      <vt:lpstr>Anexo 1</vt:lpstr>
      <vt:lpstr>Lista de selección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SGI</cp:lastModifiedBy>
  <cp:revision/>
  <dcterms:created xsi:type="dcterms:W3CDTF">2017-08-09T15:19:00Z</dcterms:created>
  <dcterms:modified xsi:type="dcterms:W3CDTF">2024-08-13T18:23:49Z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