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ARCIAL 4\"/>
    </mc:Choice>
  </mc:AlternateContent>
  <xr:revisionPtr revIDLastSave="0" documentId="13_ncr:1_{9B7C0100-25E2-406F-AC9C-6DF7846E985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5" i="24"/>
  <c r="E16" i="24"/>
  <c r="I16" i="24" s="1"/>
  <c r="D16" i="24"/>
  <c r="C16" i="24"/>
  <c r="A16" i="24"/>
  <c r="E15" i="24"/>
  <c r="I15" i="24" s="1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6" i="23"/>
  <c r="E16" i="23"/>
  <c r="I16" i="23" s="1"/>
  <c r="D16" i="23"/>
  <c r="C16" i="23"/>
  <c r="A15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<sst xmlns="http://schemas.openxmlformats.org/spreadsheetml/2006/main" count="219" uniqueCount="52">
  <si>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</si>
  <si>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</si>
  <si>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</si>
  <si>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</si>
  <si>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</si>
  <si>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</si>
  <si>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</si>
  <si>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</si>
  <si>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</si>
  <si>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</si>
  <si>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</si>
  <si>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</si>
  <si>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</si>
  <si>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</si>
  <si>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</si>
  <si>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</si>
  <si>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</si>
  <si>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</si>
  <si>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</si>
  <si>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</si>
  <si>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</si>
  <si>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</si>
  <si>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</si>
  <si>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</si>
  <si>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</si>
  <si>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</si>
  <si>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</si>
  <si>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</si>
  <si>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</si>
  <si>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</si>
  <si>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</si>
  <si>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</si>
  <si>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</si>
  <si>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</si>
  <si>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</si>
  <si>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</si>
  <si>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MTRA. FLOR ILIANA CHONTAL PELAYO</t>
  </si>
  <si>
    <t>PRODUCCION</t>
  </si>
  <si>
    <t>AGOSTO - DICIEMBRE 2024</t>
  </si>
  <si>
    <t>METROLOGIA Y NORMALIZACION</t>
  </si>
  <si>
    <t>MANUFACTURA ESBELTA</t>
  </si>
  <si>
    <t>LOGISTICA Y CADENA DE SUMINISTRO</t>
  </si>
  <si>
    <t>S/E</t>
  </si>
  <si>
    <t>301 A</t>
  </si>
  <si>
    <t>301 B</t>
  </si>
  <si>
    <t>301 C</t>
  </si>
  <si>
    <t>505 B</t>
  </si>
  <si>
    <t>801 M</t>
  </si>
  <si>
    <t>701 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</si>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</sst>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392206</xdr:colOff>
      <xdr:row>33</xdr:row>
      <xdr:rowOff>67236</xdr:rowOff>
    </xdr:from>
    <xdr:to>
      <xdr:col>3</xdr:col>
      <xdr:colOff>717176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64C8EF-6BD4-4040-9A4F-F305B25511E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83324" y="7362265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11208</xdr:colOff>
      <xdr:row>33</xdr:row>
      <xdr:rowOff>56030</xdr:rowOff>
    </xdr:from>
    <xdr:to>
      <xdr:col>3</xdr:col>
      <xdr:colOff>784413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5F164D-0241-4DEC-9470-6B3F21BA67A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20" y="8359589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33618</xdr:colOff>
      <xdr:row>33</xdr:row>
      <xdr:rowOff>67236</xdr:rowOff>
    </xdr:from>
    <xdr:to>
      <xdr:col>3</xdr:col>
      <xdr:colOff>806823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51F64F-3216-4497-B3B0-591231E0DE9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94530" y="8370795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6</v>
      </c>
      <c r="G8" s="4" t="s">
        <v>6</v>
      </c>
      <c r="H8" s="5">
        <v>4</v>
      </c>
      <c r="I8" s="36" t="s">
        <v>7</v>
      </c>
      <c r="J8" s="36"/>
      <c r="K8" s="36"/>
      <c r="L8" s="30" t="s">
        <v>38</v>
      </c>
      <c r="M8" s="30"/>
      <c r="N8" s="30"/>
    </row>
    <row r="10" spans="1:14" x14ac:dyDescent="0.2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39</v>
      </c>
      <c r="B14" s="9" t="s">
        <v>42</v>
      </c>
      <c r="C14" s="9" t="s">
        <v>43</v>
      </c>
      <c r="D14" s="9" t="s">
        <v>33</v>
      </c>
      <c r="E14" s="9">
        <v>27</v>
      </c>
      <c r="F14" s="9">
        <v>0</v>
      </c>
      <c r="G14" s="9"/>
      <c r="H14" s="10"/>
      <c r="I14" s="9">
        <f t="shared" ref="I14:I28" si="0">(E14-SUM(F14:G14))-K14</f>
        <v>27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42</v>
      </c>
      <c r="C15" s="9" t="s">
        <v>44</v>
      </c>
      <c r="D15" s="9" t="s">
        <v>33</v>
      </c>
      <c r="E15" s="9"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42</v>
      </c>
      <c r="C16" s="9" t="s">
        <v>45</v>
      </c>
      <c r="D16" s="9" t="s">
        <v>33</v>
      </c>
      <c r="E16" s="9">
        <v>16</v>
      </c>
      <c r="F16" s="9">
        <v>0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11" t="s">
        <v>37</v>
      </c>
      <c r="B17" s="9" t="s">
        <v>21</v>
      </c>
      <c r="C17" s="9" t="s">
        <v>46</v>
      </c>
      <c r="D17" s="9" t="s">
        <v>35</v>
      </c>
      <c r="E17" s="9">
        <v>30</v>
      </c>
      <c r="F17" s="9">
        <v>30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0.77</v>
      </c>
    </row>
    <row r="18" spans="1:14" s="11" customFormat="1" x14ac:dyDescent="0.2">
      <c r="A18" s="8" t="s">
        <v>40</v>
      </c>
      <c r="B18" s="9" t="s">
        <v>21</v>
      </c>
      <c r="C18" s="9" t="s">
        <v>47</v>
      </c>
      <c r="D18" s="9" t="s">
        <v>33</v>
      </c>
      <c r="E18" s="9">
        <v>7</v>
      </c>
      <c r="F18" s="9">
        <v>7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96</v>
      </c>
      <c r="N18" s="15">
        <v>0.56999999999999995</v>
      </c>
    </row>
    <row r="19" spans="1:14" s="11" customFormat="1" x14ac:dyDescent="0.2">
      <c r="A19" s="8" t="s">
        <v>41</v>
      </c>
      <c r="B19" s="9">
        <v>1</v>
      </c>
      <c r="C19" s="9" t="s">
        <v>48</v>
      </c>
      <c r="D19" s="9" t="s">
        <v>33</v>
      </c>
      <c r="E19" s="9">
        <v>15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f t="shared" si="1"/>
        <v>0</v>
      </c>
      <c r="M19" s="9">
        <v>91</v>
      </c>
      <c r="N19" s="15">
        <v>0.87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51</v>
      </c>
      <c r="G28" s="17"/>
      <c r="H28" s="18"/>
      <c r="I28" s="17">
        <f t="shared" si="0"/>
        <v>60</v>
      </c>
      <c r="J28" s="18"/>
      <c r="K28" s="17">
        <v>0</v>
      </c>
      <c r="L28" s="18">
        <f t="shared" si="1"/>
        <v>0</v>
      </c>
      <c r="M28" s="17">
        <f>AVERAGE(M14:M27)</f>
        <v>47</v>
      </c>
      <c r="N28" s="19">
        <f>AVERAGE(N14:N27)</f>
        <v>0.36833333333333335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">
        <v>32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 DICIEMBRE 2024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METROLOGIA Y NORMALIZACION</v>
      </c>
      <c r="B14" s="9" t="s">
        <v>21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>
        <v>22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0.81</v>
      </c>
    </row>
    <row r="15" spans="1:14" s="11" customFormat="1" x14ac:dyDescent="0.2">
      <c r="A15" s="9" t="str">
        <f>'1'!A15</f>
        <v>METROLOGIA Y NORMALIZACION</v>
      </c>
      <c r="B15" s="9" t="s">
        <v>21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0.75</v>
      </c>
    </row>
    <row r="16" spans="1:14" s="11" customFormat="1" x14ac:dyDescent="0.2">
      <c r="A16" s="9" t="str">
        <f>'1'!A16</f>
        <v>METROLOGIA Y NORMALIZACION</v>
      </c>
      <c r="B16" s="9" t="s">
        <v>21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>
        <v>14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80</v>
      </c>
      <c r="N16" s="15">
        <v>0.87</v>
      </c>
    </row>
    <row r="17" spans="1:14" s="11" customFormat="1" x14ac:dyDescent="0.2">
      <c r="A17" s="21" t="s">
        <v>37</v>
      </c>
      <c r="B17" s="9" t="s">
        <v>49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>
        <v>27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84</v>
      </c>
      <c r="N17" s="15">
        <v>0.83</v>
      </c>
    </row>
    <row r="18" spans="1:14" s="11" customFormat="1" x14ac:dyDescent="0.2">
      <c r="A18" s="9" t="str">
        <f>'1'!A18</f>
        <v>MANUFACTURA ESBELTA</v>
      </c>
      <c r="B18" s="9" t="s">
        <v>49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>
        <v>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53</v>
      </c>
      <c r="N18" s="15">
        <v>0.56999999999999995</v>
      </c>
    </row>
    <row r="19" spans="1:14" s="11" customFormat="1" x14ac:dyDescent="0.2">
      <c r="A19" s="8" t="s">
        <v>41</v>
      </c>
      <c r="B19" s="9" t="s">
        <v>49</v>
      </c>
      <c r="C19" s="9" t="s">
        <v>48</v>
      </c>
      <c r="D19" s="9" t="s">
        <v>33</v>
      </c>
      <c r="E19" s="9">
        <v>15</v>
      </c>
      <c r="F19" s="9">
        <v>14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91</v>
      </c>
      <c r="N19" s="15">
        <v>0.87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96</v>
      </c>
      <c r="G28" s="17">
        <f>SUM(G14:G27)</f>
        <v>0</v>
      </c>
      <c r="H28" s="18">
        <f>SUM(F28:G28)/E28</f>
        <v>0.86486486486486491</v>
      </c>
      <c r="I28" s="17">
        <f t="shared" si="0"/>
        <v>15</v>
      </c>
      <c r="J28" s="18">
        <f t="shared" ref="J28" si="2">I28/E28</f>
        <v>0.13513513513513514</v>
      </c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0.78333333333333333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 DICIEMBRE 2024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METROLOGIA Y NORMALIZACION</v>
      </c>
      <c r="B14" s="9" t="s">
        <v>49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>
        <v>21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0.77</v>
      </c>
    </row>
    <row r="15" spans="1:14" s="11" customFormat="1" ht="25.5" x14ac:dyDescent="0.2">
      <c r="A15" s="9" t="str">
        <f>'1'!A15</f>
        <v>METROLOGIA Y NORMALIZACION</v>
      </c>
      <c r="B15" s="9" t="s">
        <v>42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>METROLOGIA Y NORMALIZACION</v>
      </c>
      <c r="B16" s="9" t="s">
        <v>49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>
        <v>11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58</v>
      </c>
      <c r="N16" s="15">
        <v>0.69</v>
      </c>
    </row>
    <row r="17" spans="1:14" s="11" customFormat="1" ht="25.5" x14ac:dyDescent="0.2">
      <c r="A17" s="21" t="s">
        <v>37</v>
      </c>
      <c r="B17" s="9" t="s">
        <v>50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>
        <v>27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0.83</v>
      </c>
    </row>
    <row r="18" spans="1:14" s="11" customFormat="1" ht="25.5" x14ac:dyDescent="0.2">
      <c r="A18" s="9" t="str">
        <f>'1'!A18</f>
        <v>MANUFACTURA ESBELTA</v>
      </c>
      <c r="B18" s="9" t="s">
        <v>50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>
        <v>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51</v>
      </c>
      <c r="N18" s="15">
        <v>0.56999999999999995</v>
      </c>
    </row>
    <row r="19" spans="1:14" s="11" customFormat="1" ht="25.5" x14ac:dyDescent="0.2">
      <c r="A19" s="9" t="str">
        <f>'1'!A19</f>
        <v>LOGISTICA Y CADENA DE SUMINISTRO</v>
      </c>
      <c r="B19" s="9" t="s">
        <v>50</v>
      </c>
      <c r="C19" s="9" t="str">
        <f>'1'!C19</f>
        <v>701 B</v>
      </c>
      <c r="D19" s="9" t="str">
        <f>'1'!D19</f>
        <v>IIND</v>
      </c>
      <c r="E19" s="9">
        <f>'1'!E19</f>
        <v>15</v>
      </c>
      <c r="F19" s="9">
        <v>15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90</v>
      </c>
      <c r="N19" s="15">
        <v>0.73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78</v>
      </c>
      <c r="G28" s="17">
        <f>SUM(G14:G27)</f>
        <v>0</v>
      </c>
      <c r="H28" s="18">
        <f>SUM(F28:G28)/E28</f>
        <v>0.70270270270270274</v>
      </c>
      <c r="I28" s="17">
        <f t="shared" si="0"/>
        <v>33</v>
      </c>
      <c r="J28" s="18">
        <f t="shared" ref="J28" si="2">I28/E28</f>
        <v>0.29729729729729731</v>
      </c>
      <c r="K28" s="17">
        <f>SUM(K14:K27)</f>
        <v>0</v>
      </c>
      <c r="L28" s="18">
        <f t="shared" si="1"/>
        <v>0</v>
      </c>
      <c r="M28" s="17">
        <f>AVERAGE(M14:M27)</f>
        <v>69.2</v>
      </c>
      <c r="N28" s="19">
        <f>AVERAGE(N14:N27)</f>
        <v>0.71799999999999997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 DICIEMBRE 2024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METROLOGIA Y NORMALIZACION</v>
      </c>
      <c r="B14" s="9" t="s">
        <v>50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>
        <v>25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9">
        <v>81</v>
      </c>
      <c r="N14" s="15">
        <v>0.74</v>
      </c>
    </row>
    <row r="15" spans="1:14" s="11" customFormat="1" ht="25.5" x14ac:dyDescent="0.2">
      <c r="A15" s="9" t="str">
        <f>'1'!A16</f>
        <v>METROLOGIA Y NORMALIZACION</v>
      </c>
      <c r="B15" s="9" t="s">
        <v>49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15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73</v>
      </c>
      <c r="N15" s="15">
        <v>0.63</v>
      </c>
    </row>
    <row r="16" spans="1:14" s="11" customFormat="1" ht="25.5" x14ac:dyDescent="0.2">
      <c r="A16" s="9" t="str">
        <f>'1'!A15</f>
        <v>METROLOGIA Y NORMALIZACION</v>
      </c>
      <c r="B16" s="9" t="s">
        <v>50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>
        <v>13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75</v>
      </c>
      <c r="N16" s="15">
        <v>0.81</v>
      </c>
    </row>
    <row r="17" spans="1:14" s="11" customFormat="1" ht="25.5" x14ac:dyDescent="0.2">
      <c r="A17" s="21" t="s">
        <v>37</v>
      </c>
      <c r="B17" s="9" t="s">
        <v>51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>
        <v>26</v>
      </c>
      <c r="G17" s="9"/>
      <c r="H17" s="10"/>
      <c r="I17" s="9">
        <f t="shared" si="0"/>
        <v>4</v>
      </c>
      <c r="J17" s="10"/>
      <c r="K17" s="9"/>
      <c r="L17" s="10">
        <f t="shared" si="1"/>
        <v>0</v>
      </c>
      <c r="M17" s="9">
        <v>73</v>
      </c>
      <c r="N17" s="15">
        <v>0.87</v>
      </c>
    </row>
    <row r="18" spans="1:14" s="11" customFormat="1" ht="25.5" x14ac:dyDescent="0.2">
      <c r="A18" s="9" t="str">
        <f>'1'!A18</f>
        <v>MANUFACTURA ESBELTA</v>
      </c>
      <c r="B18" s="9" t="s">
        <v>51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>
        <v>6</v>
      </c>
      <c r="G18" s="9"/>
      <c r="H18" s="10"/>
      <c r="I18" s="9">
        <f t="shared" si="0"/>
        <v>1</v>
      </c>
      <c r="J18" s="10"/>
      <c r="K18" s="9"/>
      <c r="L18" s="10">
        <f t="shared" si="1"/>
        <v>0</v>
      </c>
      <c r="M18" s="9">
        <v>68</v>
      </c>
      <c r="N18" s="15">
        <v>0.86</v>
      </c>
    </row>
    <row r="19" spans="1:14" s="11" customFormat="1" ht="25.5" x14ac:dyDescent="0.2">
      <c r="A19" s="9" t="str">
        <f>'1'!A19</f>
        <v>LOGISTICA Y CADENA DE SUMINISTRO</v>
      </c>
      <c r="B19" s="9" t="s">
        <v>51</v>
      </c>
      <c r="C19" s="9" t="str">
        <f>'1'!C19</f>
        <v>701 B</v>
      </c>
      <c r="D19" s="9" t="str">
        <f>'1'!D19</f>
        <v>IIND</v>
      </c>
      <c r="E19" s="9">
        <f>'1'!E19</f>
        <v>15</v>
      </c>
      <c r="F19" s="9">
        <v>15</v>
      </c>
      <c r="G19" s="9"/>
      <c r="H19" s="10"/>
      <c r="I19" s="9">
        <f t="shared" si="0"/>
        <v>0</v>
      </c>
      <c r="J19" s="10"/>
      <c r="K19" s="9"/>
      <c r="L19" s="10">
        <f t="shared" si="1"/>
        <v>0</v>
      </c>
      <c r="M19" s="9">
        <v>80</v>
      </c>
      <c r="N19" s="15">
        <v>0.53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100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0.7400000000000001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4" t="s">
        <v>36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AGOSTO - DICIEMBRE 2024</v>
      </c>
      <c r="M8" s="30"/>
      <c r="N8" s="30"/>
    </row>
    <row r="10" spans="1:14" x14ac:dyDescent="0.2">
      <c r="A10" s="4" t="s">
        <v>8</v>
      </c>
      <c r="B10" s="30" t="str">
        <f>'1'!B10</f>
        <v>MII. ARMANDO ALVARADO ALVARADO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METROLOGIA Y NORMALIZACION</v>
      </c>
      <c r="B14" s="9" t="s">
        <v>34</v>
      </c>
      <c r="C14" s="9" t="str">
        <f>'1'!C14</f>
        <v>301 A</v>
      </c>
      <c r="D14" s="9" t="str">
        <f>'1'!D14</f>
        <v>IIND</v>
      </c>
      <c r="E14" s="9">
        <f>'1'!E14</f>
        <v>27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 Y NORMALIZACION</v>
      </c>
      <c r="B17" s="9" t="s">
        <v>34</v>
      </c>
      <c r="C17" s="9" t="str">
        <f>'1'!C17</f>
        <v>505 B</v>
      </c>
      <c r="D17" s="9" t="str">
        <f>'1'!D17</f>
        <v>LADM</v>
      </c>
      <c r="E17" s="9">
        <f>'1'!E17</f>
        <v>30</v>
      </c>
      <c r="F17" s="9"/>
      <c r="G17" s="9"/>
      <c r="H17" s="10">
        <f t="shared" si="0"/>
        <v>0</v>
      </c>
      <c r="I17" s="9">
        <f t="shared" si="1"/>
        <v>30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ESBELTA</v>
      </c>
      <c r="B18" s="9" t="s">
        <v>34</v>
      </c>
      <c r="C18" s="9" t="str">
        <f>'1'!C18</f>
        <v>801 M</v>
      </c>
      <c r="D18" s="9" t="str">
        <f>'1'!D18</f>
        <v>IIND</v>
      </c>
      <c r="E18" s="9">
        <f>'1'!E18</f>
        <v>7</v>
      </c>
      <c r="F18" s="9"/>
      <c r="G18" s="9"/>
      <c r="H18" s="10">
        <f t="shared" si="0"/>
        <v>0</v>
      </c>
      <c r="I18" s="9">
        <f t="shared" si="1"/>
        <v>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'1'!A19</f>
        <v>LOGISTICA Y CADENA DE SUMINISTRO</v>
      </c>
      <c r="B19" s="9" t="s">
        <v>34</v>
      </c>
      <c r="C19" s="9" t="str">
        <f>'1'!C19</f>
        <v>701 B</v>
      </c>
      <c r="D19" s="9" t="str">
        <f>'1'!D19</f>
        <v>IIND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ARMANDO ALVARADO ALVARADO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2024-12-12T06:22:29Z</dcterms:modified>
  <cp:category/>
  <cp:contentStatus/>
</cp:coreProperties>
</file>