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AGO. - ENE- 25/REPORTES/REPORTE IV/"/>
    </mc:Choice>
  </mc:AlternateContent>
  <xr:revisionPtr revIDLastSave="26" documentId="13_ncr:1_{4D028FBF-34A0-4F7F-8AC9-38165E11C4A6}" xr6:coauthVersionLast="47" xr6:coauthVersionMax="47" xr10:uidLastSave="{35778598-630F-4D8C-BF35-5A4B5A4073DE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J17" i="10"/>
  <c r="J18" i="10"/>
  <c r="H15" i="10"/>
  <c r="H16" i="10"/>
  <c r="H17" i="10"/>
  <c r="H18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H14" i="22"/>
  <c r="B37" i="22"/>
  <c r="L8" i="22"/>
  <c r="H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I16" i="10"/>
  <c r="J16" i="10" s="1"/>
  <c r="I15" i="10"/>
  <c r="J15" i="10" s="1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<sst xmlns="http://schemas.openxmlformats.org/spreadsheetml/2006/main" count="216" uniqueCount="48">
  <si>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</si>
  <si>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</si>
  <si>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</si>
  <si>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</si>
  <si>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</si>
  <si>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</si>
  <si>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</si>
  <si>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</si>
  <si>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</si>
  <si>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</si>
  <si>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</si>
  <si>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</si>
  <si>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</si>
  <si>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</si>
  <si>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</si>
  <si>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</si>
  <si>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</si>
  <si>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</si>
  <si>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</si>
  <si>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</si>
  <si>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</si>
  <si>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</si>
  <si>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</si>
  <si>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</si>
  <si>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</si>
  <si>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</si>
  <si>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</si>
  <si>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</si>
  <si>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</si>
  <si>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</si>
  <si>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</si>
  <si>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</si>
  <si>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</si>
  <si>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</si>
  <si>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</si>
  <si>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ALVARO RAMOS VILLEGAS</t>
  </si>
  <si>
    <t>501A</t>
  </si>
  <si>
    <t>RENATA RAMOS MORENO</t>
  </si>
  <si>
    <t>AGOSTO - DICIEMBRE/2024</t>
  </si>
  <si>
    <t>CONTABILIDAD GERENCIAL</t>
  </si>
  <si>
    <t>GESTION FINANCIERA PARA PROYECTOS DE INNOVACION</t>
  </si>
  <si>
    <t xml:space="preserve">GESTION DE COSTOS  </t>
  </si>
  <si>
    <t>305A</t>
  </si>
  <si>
    <t>705B</t>
  </si>
  <si>
    <t>705C</t>
  </si>
  <si>
    <t>501B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</si>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</sst>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Normal="100" zoomScaleSheetLayoutView="100" workbookViewId="0">
      <selection activeCell="D14" sqref="D14:D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38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 t="s">
        <v>21</v>
      </c>
      <c r="C14" s="9" t="s">
        <v>42</v>
      </c>
      <c r="D14" s="9" t="s">
        <v>31</v>
      </c>
      <c r="E14" s="9">
        <v>20</v>
      </c>
      <c r="F14" s="9">
        <v>20</v>
      </c>
      <c r="G14" s="9"/>
      <c r="H14" s="10">
        <f t="shared" ref="H14:H18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76.5</v>
      </c>
      <c r="N14" s="15">
        <v>0.4</v>
      </c>
    </row>
    <row r="15" spans="1:14" s="11" customFormat="1" ht="25.5" x14ac:dyDescent="0.2">
      <c r="A15" s="8" t="s">
        <v>40</v>
      </c>
      <c r="B15" s="9" t="s">
        <v>21</v>
      </c>
      <c r="C15" s="9" t="s">
        <v>43</v>
      </c>
      <c r="D15" s="9" t="s">
        <v>31</v>
      </c>
      <c r="E15" s="9"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73.209999999999994</v>
      </c>
      <c r="N15" s="15">
        <v>0.36</v>
      </c>
    </row>
    <row r="16" spans="1:14" s="11" customFormat="1" ht="25.5" x14ac:dyDescent="0.2">
      <c r="A16" s="8" t="s">
        <v>40</v>
      </c>
      <c r="B16" s="9" t="s">
        <v>21</v>
      </c>
      <c r="C16" s="9" t="s">
        <v>44</v>
      </c>
      <c r="D16" s="9" t="s">
        <v>31</v>
      </c>
      <c r="E16" s="9">
        <v>17</v>
      </c>
      <c r="F16" s="9">
        <v>17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73.23</v>
      </c>
      <c r="N16" s="15">
        <v>0.24</v>
      </c>
    </row>
    <row r="17" spans="1:14" s="11" customFormat="1" x14ac:dyDescent="0.2">
      <c r="A17" s="8" t="s">
        <v>41</v>
      </c>
      <c r="B17" s="9" t="s">
        <v>21</v>
      </c>
      <c r="C17" s="9" t="s">
        <v>36</v>
      </c>
      <c r="D17" s="9" t="s">
        <v>32</v>
      </c>
      <c r="E17" s="9">
        <v>30</v>
      </c>
      <c r="F17" s="9">
        <v>27</v>
      </c>
      <c r="G17" s="9"/>
      <c r="H17" s="10">
        <f t="shared" si="0"/>
        <v>0.9</v>
      </c>
      <c r="I17" s="9">
        <v>3</v>
      </c>
      <c r="J17" s="10">
        <f t="shared" si="2"/>
        <v>0.1</v>
      </c>
      <c r="K17" s="9">
        <v>0</v>
      </c>
      <c r="L17" s="10">
        <f t="shared" si="3"/>
        <v>0</v>
      </c>
      <c r="M17" s="9">
        <v>70.16</v>
      </c>
      <c r="N17" s="15">
        <v>0.56999999999999995</v>
      </c>
    </row>
    <row r="18" spans="1:14" s="11" customFormat="1" x14ac:dyDescent="0.2">
      <c r="A18" s="8" t="s">
        <v>41</v>
      </c>
      <c r="B18" s="9" t="s">
        <v>21</v>
      </c>
      <c r="C18" s="9" t="s">
        <v>45</v>
      </c>
      <c r="D18" s="9" t="s">
        <v>32</v>
      </c>
      <c r="E18" s="9">
        <v>24</v>
      </c>
      <c r="F18" s="9">
        <v>24</v>
      </c>
      <c r="G18" s="9"/>
      <c r="H18" s="10">
        <f t="shared" si="0"/>
        <v>1</v>
      </c>
      <c r="I18" s="9"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75.41</v>
      </c>
      <c r="N18" s="15">
        <v>0.37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102</v>
      </c>
      <c r="G28" s="17">
        <f>SUM(G14:G27)</f>
        <v>0</v>
      </c>
      <c r="H28" s="18">
        <f>SUM(F28:G28)/E28</f>
        <v>0.97142857142857142</v>
      </c>
      <c r="I28" s="17">
        <f t="shared" si="1"/>
        <v>3</v>
      </c>
      <c r="J28" s="18">
        <f t="shared" si="2"/>
        <v>2.8571428571428571E-2</v>
      </c>
      <c r="K28" s="17">
        <f>SUM(K14:K27)</f>
        <v>0</v>
      </c>
      <c r="L28" s="18">
        <f t="shared" si="3"/>
        <v>0</v>
      </c>
      <c r="M28" s="17">
        <f>AVERAGE(M14:M27)</f>
        <v>73.701999999999998</v>
      </c>
      <c r="N28" s="19">
        <f>AVERAGE(N14:N27)</f>
        <v>0.38800000000000001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Normal="100" zoomScaleSheetLayoutView="100" workbookViewId="0">
      <selection activeCell="P26" sqref="P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 - DICIEMBRE/2024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 t="s">
        <v>32</v>
      </c>
      <c r="C14" s="9" t="s">
        <v>42</v>
      </c>
      <c r="D14" s="9" t="s">
        <v>31</v>
      </c>
      <c r="E14" s="9">
        <v>20</v>
      </c>
      <c r="F14" s="9">
        <v>20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75.5</v>
      </c>
      <c r="N14" s="15">
        <v>0.45</v>
      </c>
    </row>
    <row r="15" spans="1:14" s="11" customFormat="1" ht="25.5" x14ac:dyDescent="0.2">
      <c r="A15" s="8" t="s">
        <v>40</v>
      </c>
      <c r="B15" s="9" t="s">
        <v>32</v>
      </c>
      <c r="C15" s="9" t="s">
        <v>43</v>
      </c>
      <c r="D15" s="9" t="s">
        <v>31</v>
      </c>
      <c r="E15" s="9"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75.349999999999994</v>
      </c>
      <c r="N15" s="15">
        <v>0.79</v>
      </c>
    </row>
    <row r="16" spans="1:14" s="11" customFormat="1" ht="25.5" x14ac:dyDescent="0.2">
      <c r="A16" s="8" t="s">
        <v>40</v>
      </c>
      <c r="B16" s="9" t="s">
        <v>32</v>
      </c>
      <c r="C16" s="9" t="s">
        <v>44</v>
      </c>
      <c r="D16" s="9" t="s">
        <v>31</v>
      </c>
      <c r="E16" s="9">
        <v>17</v>
      </c>
      <c r="F16" s="9">
        <v>17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65.64</v>
      </c>
      <c r="N16" s="15">
        <v>1</v>
      </c>
    </row>
    <row r="17" spans="1:14" s="11" customFormat="1" x14ac:dyDescent="0.2">
      <c r="A17" s="8" t="s">
        <v>41</v>
      </c>
      <c r="B17" s="9" t="s">
        <v>32</v>
      </c>
      <c r="C17" s="9" t="s">
        <v>36</v>
      </c>
      <c r="D17" s="9" t="s">
        <v>32</v>
      </c>
      <c r="E17" s="9">
        <v>31</v>
      </c>
      <c r="F17" s="9">
        <v>31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75.8</v>
      </c>
      <c r="N17" s="15">
        <v>0.37</v>
      </c>
    </row>
    <row r="18" spans="1:14" s="11" customFormat="1" x14ac:dyDescent="0.2">
      <c r="A18" s="8" t="s">
        <v>41</v>
      </c>
      <c r="B18" s="9" t="s">
        <v>32</v>
      </c>
      <c r="C18" s="9" t="s">
        <v>45</v>
      </c>
      <c r="D18" s="9" t="s">
        <v>32</v>
      </c>
      <c r="E18" s="9">
        <v>24</v>
      </c>
      <c r="F18" s="9">
        <v>24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75.2</v>
      </c>
      <c r="N18" s="15">
        <v>0.33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73.498000000000005</v>
      </c>
      <c r="N28" s="19">
        <f>AVERAGE(N14:N27)</f>
        <v>0.58800000000000008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 - DICIEMBRE/2024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GERENCIAL</v>
      </c>
      <c r="B14" s="9" t="s">
        <v>46</v>
      </c>
      <c r="C14" s="9" t="str">
        <f>'1'!C14</f>
        <v>305A</v>
      </c>
      <c r="D14" s="9" t="str">
        <f>'1'!D14</f>
        <v>DLA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78.25</v>
      </c>
      <c r="N14" s="15">
        <v>0.4</v>
      </c>
    </row>
    <row r="15" spans="1:14" s="11" customFormat="1" ht="25.5" x14ac:dyDescent="0.2">
      <c r="A15" s="9" t="str">
        <f>'1'!A15</f>
        <v>GESTION FINANCIERA PARA PROYECTOS DE INNOVACION</v>
      </c>
      <c r="B15" s="9" t="s">
        <v>46</v>
      </c>
      <c r="C15" s="9" t="str">
        <f>'1'!C15</f>
        <v>705B</v>
      </c>
      <c r="D15" s="9" t="str">
        <f>'1'!D15</f>
        <v>DLA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>
        <v>75</v>
      </c>
      <c r="N15" s="15">
        <v>0.64</v>
      </c>
    </row>
    <row r="16" spans="1:14" s="11" customFormat="1" ht="25.5" x14ac:dyDescent="0.2">
      <c r="A16" s="9" t="str">
        <f>'1'!A16</f>
        <v>GESTION FINANCIERA PARA PROYECTOS DE INNOVACION</v>
      </c>
      <c r="B16" s="9" t="s">
        <v>46</v>
      </c>
      <c r="C16" s="9" t="str">
        <f>'1'!C16</f>
        <v>705C</v>
      </c>
      <c r="D16" s="9" t="str">
        <f>'1'!D16</f>
        <v>DLA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>
        <v>64.400000000000006</v>
      </c>
      <c r="N16" s="15">
        <v>0.88</v>
      </c>
    </row>
    <row r="17" spans="1:14" s="11" customFormat="1" x14ac:dyDescent="0.2">
      <c r="A17" s="9" t="str">
        <f>'1'!A17</f>
        <v xml:space="preserve">GESTION DE COSTOS  </v>
      </c>
      <c r="B17" s="9" t="s">
        <v>46</v>
      </c>
      <c r="C17" s="9" t="str">
        <f>'1'!C17</f>
        <v>501A</v>
      </c>
      <c r="D17" s="9" t="str">
        <f>'1'!D17</f>
        <v>II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>
        <v>66</v>
      </c>
      <c r="N17" s="15">
        <v>0.9</v>
      </c>
    </row>
    <row r="18" spans="1:14" s="11" customFormat="1" x14ac:dyDescent="0.2">
      <c r="A18" s="9" t="str">
        <f>'1'!A18</f>
        <v xml:space="preserve">GESTION DE COSTOS  </v>
      </c>
      <c r="B18" s="9" t="s">
        <v>46</v>
      </c>
      <c r="C18" s="9" t="str">
        <f>'1'!C18</f>
        <v>501B</v>
      </c>
      <c r="D18" s="9" t="str">
        <f>'1'!D18</f>
        <v>II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>
        <v>74.16</v>
      </c>
      <c r="N18" s="15">
        <v>0.28999999999999998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71.561999999999983</v>
      </c>
      <c r="N28" s="19">
        <f>AVERAGE(N14:N27)</f>
        <v>0.622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23" t="s">
        <v>37</v>
      </c>
      <c r="H34" s="23"/>
      <c r="I34" s="23"/>
      <c r="J34" s="2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 - DICIEMBRE/2024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GERENCIAL</v>
      </c>
      <c r="B14" s="9" t="s">
        <v>47</v>
      </c>
      <c r="C14" s="9" t="str">
        <f>'1'!C14</f>
        <v>305A</v>
      </c>
      <c r="D14" s="9" t="str">
        <f>'1'!D14</f>
        <v>DLA</v>
      </c>
      <c r="E14" s="9">
        <f>'1'!E14</f>
        <v>20</v>
      </c>
      <c r="F14" s="9">
        <v>20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77.5</v>
      </c>
      <c r="N14" s="15">
        <v>0.4</v>
      </c>
    </row>
    <row r="15" spans="1:14" s="11" customFormat="1" ht="25.5" x14ac:dyDescent="0.2">
      <c r="A15" s="9" t="str">
        <f>'1'!A15</f>
        <v>GESTION FINANCIERA PARA PROYECTOS DE INNOVACION</v>
      </c>
      <c r="B15" s="9" t="s">
        <v>47</v>
      </c>
      <c r="C15" s="9" t="str">
        <f>'1'!C15</f>
        <v>705B</v>
      </c>
      <c r="D15" s="9" t="str">
        <f>'1'!D15</f>
        <v>DLA</v>
      </c>
      <c r="E15" s="9">
        <f>'1'!E15</f>
        <v>14</v>
      </c>
      <c r="F15" s="9">
        <v>13</v>
      </c>
      <c r="G15" s="9"/>
      <c r="H15" s="10">
        <f t="shared" si="0"/>
        <v>0.9285714285714286</v>
      </c>
      <c r="I15" s="9">
        <v>1</v>
      </c>
      <c r="J15" s="10">
        <f t="shared" si="2"/>
        <v>7.1428571428571425E-2</v>
      </c>
      <c r="K15" s="9"/>
      <c r="L15" s="10">
        <f t="shared" si="3"/>
        <v>0</v>
      </c>
      <c r="M15" s="9">
        <v>72.14</v>
      </c>
      <c r="N15" s="15">
        <v>0.71</v>
      </c>
    </row>
    <row r="16" spans="1:14" s="11" customFormat="1" ht="25.5" x14ac:dyDescent="0.2">
      <c r="A16" s="9" t="str">
        <f>'1'!A16</f>
        <v>GESTION FINANCIERA PARA PROYECTOS DE INNOVACION</v>
      </c>
      <c r="B16" s="9" t="s">
        <v>47</v>
      </c>
      <c r="C16" s="9" t="str">
        <f>'1'!C16</f>
        <v>705C</v>
      </c>
      <c r="D16" s="9" t="str">
        <f>'1'!D16</f>
        <v>DLA</v>
      </c>
      <c r="E16" s="9">
        <f>'1'!E16</f>
        <v>17</v>
      </c>
      <c r="F16" s="9">
        <v>13</v>
      </c>
      <c r="G16" s="9"/>
      <c r="H16" s="10">
        <f t="shared" si="0"/>
        <v>0.76470588235294112</v>
      </c>
      <c r="I16" s="9">
        <v>4</v>
      </c>
      <c r="J16" s="10">
        <f t="shared" si="2"/>
        <v>0.23529411764705882</v>
      </c>
      <c r="K16" s="9"/>
      <c r="L16" s="10">
        <f t="shared" si="3"/>
        <v>0</v>
      </c>
      <c r="M16" s="9">
        <v>56.76</v>
      </c>
      <c r="N16" s="15">
        <v>0.76</v>
      </c>
    </row>
    <row r="17" spans="1:14" s="11" customFormat="1" x14ac:dyDescent="0.2">
      <c r="A17" s="9" t="str">
        <f>'1'!A17</f>
        <v xml:space="preserve">GESTION DE COSTOS  </v>
      </c>
      <c r="B17" s="9" t="s">
        <v>47</v>
      </c>
      <c r="C17" s="9" t="str">
        <f>'1'!C17</f>
        <v>501A</v>
      </c>
      <c r="D17" s="9" t="str">
        <f>'1'!D17</f>
        <v>II</v>
      </c>
      <c r="E17" s="9">
        <f>'1'!E17</f>
        <v>30</v>
      </c>
      <c r="F17" s="9">
        <v>24</v>
      </c>
      <c r="G17" s="9"/>
      <c r="H17" s="10">
        <f t="shared" si="0"/>
        <v>0.8</v>
      </c>
      <c r="I17" s="9">
        <v>6</v>
      </c>
      <c r="J17" s="10">
        <f t="shared" si="2"/>
        <v>0.2</v>
      </c>
      <c r="K17" s="9"/>
      <c r="L17" s="10">
        <f t="shared" si="3"/>
        <v>0</v>
      </c>
      <c r="M17" s="9">
        <v>59.83</v>
      </c>
      <c r="N17" s="15">
        <v>0.8</v>
      </c>
    </row>
    <row r="18" spans="1:14" s="11" customFormat="1" x14ac:dyDescent="0.2">
      <c r="A18" s="9" t="str">
        <f>'1'!A18</f>
        <v xml:space="preserve">GESTION DE COSTOS  </v>
      </c>
      <c r="B18" s="9" t="s">
        <v>47</v>
      </c>
      <c r="C18" s="9" t="str">
        <f>'1'!C18</f>
        <v>501B</v>
      </c>
      <c r="D18" s="9" t="str">
        <f>'1'!D18</f>
        <v>II</v>
      </c>
      <c r="E18" s="9">
        <f>'1'!E18</f>
        <v>24</v>
      </c>
      <c r="F18" s="9">
        <v>24</v>
      </c>
      <c r="G18" s="9"/>
      <c r="H18" s="10">
        <f t="shared" si="0"/>
        <v>1</v>
      </c>
      <c r="I18" s="9">
        <v>0</v>
      </c>
      <c r="J18" s="10">
        <f t="shared" si="2"/>
        <v>0</v>
      </c>
      <c r="K18" s="9"/>
      <c r="L18" s="10">
        <f t="shared" si="3"/>
        <v>0</v>
      </c>
      <c r="M18" s="9">
        <v>73.75</v>
      </c>
      <c r="N18" s="15">
        <v>0.38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94</v>
      </c>
      <c r="G28" s="17">
        <f>SUM(G14:G27)</f>
        <v>0</v>
      </c>
      <c r="H28" s="18">
        <f>SUM(F28:G28)/E28</f>
        <v>0.89523809523809528</v>
      </c>
      <c r="I28" s="17">
        <f t="shared" si="1"/>
        <v>11</v>
      </c>
      <c r="J28" s="18">
        <f t="shared" si="2"/>
        <v>0.10476190476190476</v>
      </c>
      <c r="K28" s="17">
        <f>SUM(K14:K27)</f>
        <v>0</v>
      </c>
      <c r="L28" s="18">
        <f t="shared" si="3"/>
        <v>0</v>
      </c>
      <c r="M28" s="17">
        <f>AVERAGE(M14:M27)</f>
        <v>67.995999999999995</v>
      </c>
      <c r="N28" s="19">
        <f>AVERAGE(N14:N27)</f>
        <v>0.61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 - DICIEMBRE/2024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GERENCIAL</v>
      </c>
      <c r="B14" s="9"/>
      <c r="C14" s="9" t="str">
        <f>'1'!C14</f>
        <v>305A</v>
      </c>
      <c r="D14" s="9" t="str">
        <f>'1'!D14</f>
        <v>DLA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GESTION FINANCIERA PARA PROYECTOS DE INNOVACION</v>
      </c>
      <c r="B15" s="9"/>
      <c r="C15" s="9" t="str">
        <f>'1'!C15</f>
        <v>705B</v>
      </c>
      <c r="D15" s="9" t="str">
        <f>'1'!D15</f>
        <v>DLA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FINANCIERA PARA PROYECTOS DE INNOVACION</v>
      </c>
      <c r="B16" s="9"/>
      <c r="C16" s="9" t="str">
        <f>'1'!C16</f>
        <v>705C</v>
      </c>
      <c r="D16" s="9" t="str">
        <f>'1'!D16</f>
        <v>DLA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COSTOS  </v>
      </c>
      <c r="B17" s="9"/>
      <c r="C17" s="9" t="str">
        <f>'1'!C17</f>
        <v>501A</v>
      </c>
      <c r="D17" s="9" t="str">
        <f>'1'!D17</f>
        <v>II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GESTION DE COSTOS  </v>
      </c>
      <c r="B18" s="9"/>
      <c r="C18" s="9" t="str">
        <f>'1'!C18</f>
        <v>501B</v>
      </c>
      <c r="D18" s="9" t="str">
        <f>'1'!D18</f>
        <v>II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2024-12-10T18:45:49Z</dcterms:modified>
  <cp:category/>
  <cp:contentStatus/>
</cp:coreProperties>
</file>