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6F6AC272-82E6-48B4-A067-3C76C700022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" r:id="rId1"/>
    <sheet name="2" sheetId="2" r:id="rId2"/>
    <sheet name="3" sheetId="6" r:id="rId3"/>
    <sheet name="4" sheetId="7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6" i="5"/>
  <c r="H17" i="5"/>
  <c r="H14" i="5"/>
  <c r="L15" i="7"/>
  <c r="I15" i="7"/>
  <c r="L19" i="7"/>
  <c r="D15" i="7"/>
  <c r="D16" i="7"/>
  <c r="D17" i="7"/>
  <c r="A36" i="7"/>
  <c r="N29" i="7"/>
  <c r="M29" i="7"/>
  <c r="K29" i="7"/>
  <c r="G29" i="7"/>
  <c r="F29" i="7"/>
  <c r="L28" i="7"/>
  <c r="I28" i="7"/>
  <c r="J28" i="7" s="1"/>
  <c r="E28" i="7"/>
  <c r="H28" i="7" s="1"/>
  <c r="D28" i="7"/>
  <c r="C28" i="7"/>
  <c r="A28" i="7"/>
  <c r="L27" i="7"/>
  <c r="I27" i="7"/>
  <c r="J27" i="7" s="1"/>
  <c r="H27" i="7"/>
  <c r="E27" i="7"/>
  <c r="D27" i="7"/>
  <c r="C27" i="7"/>
  <c r="A27" i="7"/>
  <c r="E26" i="7"/>
  <c r="H26" i="7" s="1"/>
  <c r="D26" i="7"/>
  <c r="C26" i="7"/>
  <c r="A26" i="7"/>
  <c r="E25" i="7"/>
  <c r="I25" i="7" s="1"/>
  <c r="J25" i="7" s="1"/>
  <c r="D25" i="7"/>
  <c r="C25" i="7"/>
  <c r="A25" i="7"/>
  <c r="L24" i="7"/>
  <c r="H24" i="7"/>
  <c r="E24" i="7"/>
  <c r="I24" i="7" s="1"/>
  <c r="J24" i="7" s="1"/>
  <c r="D24" i="7"/>
  <c r="C24" i="7"/>
  <c r="A24" i="7"/>
  <c r="E23" i="7"/>
  <c r="L23" i="7" s="1"/>
  <c r="D23" i="7"/>
  <c r="C23" i="7"/>
  <c r="A23" i="7"/>
  <c r="H22" i="7"/>
  <c r="E22" i="7"/>
  <c r="L22" i="7" s="1"/>
  <c r="D22" i="7"/>
  <c r="C22" i="7"/>
  <c r="A22" i="7"/>
  <c r="L21" i="7"/>
  <c r="E21" i="7"/>
  <c r="I21" i="7" s="1"/>
  <c r="J21" i="7" s="1"/>
  <c r="C21" i="7"/>
  <c r="A21" i="7"/>
  <c r="L20" i="7"/>
  <c r="I20" i="7"/>
  <c r="I19" i="7"/>
  <c r="L18" i="7"/>
  <c r="E17" i="7"/>
  <c r="L17" i="7" s="1"/>
  <c r="C17" i="7"/>
  <c r="A17" i="7"/>
  <c r="E16" i="7"/>
  <c r="L16" i="7" s="1"/>
  <c r="C16" i="7"/>
  <c r="A16" i="7"/>
  <c r="E14" i="7"/>
  <c r="L14" i="7" s="1"/>
  <c r="D14" i="7"/>
  <c r="C14" i="7"/>
  <c r="A14" i="7"/>
  <c r="B10" i="7"/>
  <c r="B38" i="7" s="1"/>
  <c r="L8" i="7"/>
  <c r="H8" i="7"/>
  <c r="E8" i="7"/>
  <c r="A35" i="6"/>
  <c r="N28" i="6"/>
  <c r="M28" i="6"/>
  <c r="K28" i="6"/>
  <c r="L28" i="6" s="1"/>
  <c r="G28" i="6"/>
  <c r="F28" i="6"/>
  <c r="L27" i="6"/>
  <c r="I27" i="6"/>
  <c r="J27" i="6" s="1"/>
  <c r="H27" i="6"/>
  <c r="E27" i="6"/>
  <c r="D27" i="6"/>
  <c r="C27" i="6"/>
  <c r="A27" i="6"/>
  <c r="L26" i="6"/>
  <c r="I26" i="6"/>
  <c r="J26" i="6" s="1"/>
  <c r="H26" i="6"/>
  <c r="E26" i="6"/>
  <c r="D26" i="6"/>
  <c r="C26" i="6"/>
  <c r="A26" i="6"/>
  <c r="L25" i="6"/>
  <c r="I25" i="6"/>
  <c r="J25" i="6" s="1"/>
  <c r="H25" i="6"/>
  <c r="E25" i="6"/>
  <c r="D25" i="6"/>
  <c r="C25" i="6"/>
  <c r="A25" i="6"/>
  <c r="L24" i="6"/>
  <c r="I24" i="6"/>
  <c r="J24" i="6" s="1"/>
  <c r="H24" i="6"/>
  <c r="E24" i="6"/>
  <c r="D24" i="6"/>
  <c r="C24" i="6"/>
  <c r="A24" i="6"/>
  <c r="L23" i="6"/>
  <c r="I23" i="6"/>
  <c r="J23" i="6" s="1"/>
  <c r="H23" i="6"/>
  <c r="E23" i="6"/>
  <c r="D23" i="6"/>
  <c r="C23" i="6"/>
  <c r="A23" i="6"/>
  <c r="L22" i="6"/>
  <c r="I22" i="6"/>
  <c r="J22" i="6" s="1"/>
  <c r="H22" i="6"/>
  <c r="E22" i="6"/>
  <c r="D22" i="6"/>
  <c r="C22" i="6"/>
  <c r="A22" i="6"/>
  <c r="L21" i="6"/>
  <c r="I21" i="6"/>
  <c r="J21" i="6" s="1"/>
  <c r="H21" i="6"/>
  <c r="E21" i="6"/>
  <c r="D21" i="6"/>
  <c r="C21" i="6"/>
  <c r="A21" i="6"/>
  <c r="L20" i="6"/>
  <c r="I20" i="6"/>
  <c r="J20" i="6" s="1"/>
  <c r="H20" i="6"/>
  <c r="E20" i="6"/>
  <c r="D20" i="6"/>
  <c r="C20" i="6"/>
  <c r="A20" i="6"/>
  <c r="L19" i="6"/>
  <c r="I19" i="6"/>
  <c r="J19" i="6" s="1"/>
  <c r="H19" i="6"/>
  <c r="E19" i="6"/>
  <c r="D19" i="6"/>
  <c r="C19" i="6"/>
  <c r="A19" i="6"/>
  <c r="L18" i="6"/>
  <c r="I18" i="6"/>
  <c r="J18" i="6" s="1"/>
  <c r="H18" i="6"/>
  <c r="E18" i="6"/>
  <c r="D18" i="6"/>
  <c r="C18" i="6"/>
  <c r="A18" i="6"/>
  <c r="E17" i="6"/>
  <c r="L17" i="6" s="1"/>
  <c r="D17" i="6"/>
  <c r="C17" i="6"/>
  <c r="A17" i="6"/>
  <c r="E16" i="6"/>
  <c r="L16" i="6" s="1"/>
  <c r="D16" i="6"/>
  <c r="C16" i="6"/>
  <c r="A16" i="6"/>
  <c r="E15" i="6"/>
  <c r="L15" i="6" s="1"/>
  <c r="D15" i="6"/>
  <c r="C15" i="6"/>
  <c r="A15" i="6"/>
  <c r="L14" i="6"/>
  <c r="I14" i="6"/>
  <c r="E14" i="6"/>
  <c r="E28" i="6" s="1"/>
  <c r="D14" i="6"/>
  <c r="C14" i="6"/>
  <c r="A14" i="6"/>
  <c r="B10" i="6"/>
  <c r="B37" i="6" s="1"/>
  <c r="L8" i="6"/>
  <c r="H8" i="6"/>
  <c r="E8" i="6"/>
  <c r="I14" i="1"/>
  <c r="I15" i="1"/>
  <c r="I17" i="1"/>
  <c r="H25" i="7" l="1"/>
  <c r="I26" i="7"/>
  <c r="J26" i="7" s="1"/>
  <c r="H23" i="7"/>
  <c r="L25" i="7"/>
  <c r="L26" i="7"/>
  <c r="I23" i="7"/>
  <c r="J23" i="7" s="1"/>
  <c r="I14" i="7"/>
  <c r="H21" i="7"/>
  <c r="I22" i="7"/>
  <c r="J22" i="7" s="1"/>
  <c r="I18" i="7"/>
  <c r="I17" i="7"/>
  <c r="E29" i="7"/>
  <c r="I16" i="7"/>
  <c r="H28" i="6"/>
  <c r="I28" i="6"/>
  <c r="J28" i="6" s="1"/>
  <c r="I16" i="6"/>
  <c r="I17" i="6"/>
  <c r="I15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I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J17" i="5"/>
  <c r="L16" i="5"/>
  <c r="J16" i="5"/>
  <c r="L15" i="5"/>
  <c r="J15" i="5"/>
  <c r="L14" i="5"/>
  <c r="J14" i="5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H29" i="7" l="1"/>
  <c r="I29" i="7"/>
  <c r="J29" i="7" s="1"/>
  <c r="L29" i="7"/>
  <c r="L28" i="1"/>
  <c r="E28" i="5"/>
  <c r="H28" i="5" s="1"/>
  <c r="L17" i="2"/>
  <c r="I15" i="2"/>
  <c r="H21" i="2"/>
  <c r="L18" i="5"/>
  <c r="H26" i="5"/>
  <c r="I21" i="2"/>
  <c r="J21" i="2" s="1"/>
  <c r="H27" i="2"/>
  <c r="L26" i="5"/>
  <c r="H18" i="5"/>
  <c r="I27" i="2"/>
  <c r="J27" i="2" s="1"/>
  <c r="E28" i="2"/>
  <c r="L28" i="2" s="1"/>
  <c r="I28" i="1"/>
  <c r="J28" i="1" s="1"/>
  <c r="H28" i="1"/>
  <c r="I18" i="5"/>
  <c r="J18" i="5" s="1"/>
  <c r="I24" i="5"/>
  <c r="J24" i="5" s="1"/>
  <c r="H22" i="5"/>
  <c r="I22" i="5"/>
  <c r="J22" i="5" s="1"/>
  <c r="H24" i="2"/>
  <c r="I18" i="2"/>
  <c r="J18" i="2" s="1"/>
  <c r="H22" i="2"/>
  <c r="H18" i="2"/>
  <c r="H26" i="2"/>
  <c r="I14" i="2"/>
  <c r="I16" i="2"/>
  <c r="I20" i="2"/>
  <c r="J20" i="2" s="1"/>
  <c r="I22" i="2"/>
  <c r="J22" i="2" s="1"/>
  <c r="I24" i="2"/>
  <c r="J24" i="2" s="1"/>
  <c r="I26" i="2"/>
  <c r="J26" i="2" s="1"/>
  <c r="L14" i="2"/>
  <c r="L20" i="2"/>
  <c r="I28" i="5" l="1"/>
  <c r="J28" i="5" s="1"/>
  <c r="L28" i="5"/>
  <c r="H28" i="2"/>
  <c r="I28" i="2"/>
  <c r="J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7C84C2C3-6F74-4207-9820-15F46367157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92BC693D-D560-4BEF-B21F-DCC1BCDBB4D3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249E5FFB-5F8C-472B-98F6-B9379EC8406B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C1C4A055-5FC8-4F92-9828-405062B3081D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38F9E6C4-CA6D-495B-9190-DA907186C609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44A3B9AE-2566-4A17-A165-3040F432F7C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<sst xmlns="http://schemas.openxmlformats.org/spreadsheetml/2006/main" count="217" uniqueCount="51">
  <si>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</si>
  <si>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</si>
  <si>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</si>
  <si>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</si>
  <si>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</si>
  <si>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</si>
  <si>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</si>
  <si>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</si>
  <si>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</si>
  <si>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</si>
  <si>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</si>
  <si>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</si>
  <si>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</si>
  <si>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</si>
  <si>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</si>
  <si>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</si>
  <si>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</si>
  <si>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</si>
  <si>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</si>
  <si>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</si>
  <si>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</si>
  <si>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</si>
  <si>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</si>
  <si>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</si>
  <si>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</si>
  <si>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</si>
  <si>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</si>
  <si>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</si>
  <si>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</si>
  <si>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</si>
  <si>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</si>
  <si>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</si>
  <si>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</si>
  <si>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</si>
  <si>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</si>
  <si>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</si>
  <si>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</si>
  <si>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</si>
  <si>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106 A</t>
  </si>
  <si>
    <t>ECONOMÍA AMBIENTAL</t>
  </si>
  <si>
    <t>306 A</t>
  </si>
  <si>
    <t>Agosto - Diciembre 2024</t>
  </si>
  <si>
    <t>POTABILIZACIÓN DEL AGUA</t>
  </si>
  <si>
    <t>706 A</t>
  </si>
  <si>
    <t>III</t>
  </si>
  <si>
    <t>II</t>
  </si>
  <si>
    <t>POTABILIZACIÓN DE AGUA</t>
  </si>
  <si>
    <t>IV</t>
  </si>
  <si>
    <t>VI</t>
  </si>
  <si>
    <t>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</si>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</sst>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42716AE-900C-4C9F-917C-2AA15606D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7262001B-3773-497F-B8F7-673E39D8B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84CD3270-A51D-4B89-A729-1000833B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51EA83C5-90B6-4CD9-93E8-079F7E84E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B7" zoomScale="90" zoomScaleNormal="90" workbookViewId="0">
      <selection activeCell="D24" sqref="D24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3</v>
      </c>
      <c r="G8" s="4" t="s">
        <v>8</v>
      </c>
      <c r="H8" s="7">
        <v>4</v>
      </c>
      <c r="I8" s="31" t="s">
        <v>9</v>
      </c>
      <c r="J8" s="31"/>
      <c r="K8" s="31"/>
      <c r="L8" s="29" t="s">
        <v>41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13.2" x14ac:dyDescent="0.25">
      <c r="A14" s="10" t="s">
        <v>34</v>
      </c>
      <c r="B14" s="11" t="s">
        <v>24</v>
      </c>
      <c r="C14" s="11" t="s">
        <v>38</v>
      </c>
      <c r="D14" s="11" t="s">
        <v>27</v>
      </c>
      <c r="E14" s="11">
        <v>29</v>
      </c>
      <c r="F14" s="11">
        <v>26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73</v>
      </c>
      <c r="N14" s="12">
        <v>0.8276</v>
      </c>
      <c r="R14" s="1"/>
    </row>
    <row r="15" spans="1:18" s="13" customFormat="1" ht="26.4" x14ac:dyDescent="0.25">
      <c r="A15" s="10" t="s">
        <v>35</v>
      </c>
      <c r="B15" s="11" t="s">
        <v>24</v>
      </c>
      <c r="C15" s="11" t="s">
        <v>40</v>
      </c>
      <c r="D15" s="11" t="s">
        <v>27</v>
      </c>
      <c r="E15" s="11">
        <v>32</v>
      </c>
      <c r="F15" s="11">
        <v>22</v>
      </c>
      <c r="G15" s="11"/>
      <c r="H15" s="12"/>
      <c r="I15" s="11">
        <f t="shared" si="0"/>
        <v>10</v>
      </c>
      <c r="J15" s="12"/>
      <c r="K15" s="11">
        <v>0</v>
      </c>
      <c r="L15" s="12">
        <f>K15/E15</f>
        <v>0</v>
      </c>
      <c r="M15" s="11">
        <v>53</v>
      </c>
      <c r="N15" s="12">
        <v>0.69</v>
      </c>
    </row>
    <row r="16" spans="1:18" s="13" customFormat="1" ht="13.2" x14ac:dyDescent="0.25">
      <c r="A16" s="10" t="s">
        <v>39</v>
      </c>
      <c r="B16" s="11" t="s">
        <v>24</v>
      </c>
      <c r="C16" s="11" t="s">
        <v>40</v>
      </c>
      <c r="D16" s="11" t="s">
        <v>27</v>
      </c>
      <c r="E16" s="11">
        <v>34</v>
      </c>
      <c r="F16" s="11">
        <v>29</v>
      </c>
      <c r="G16" s="11"/>
      <c r="H16" s="12"/>
      <c r="I16" s="11">
        <v>5</v>
      </c>
      <c r="J16" s="12"/>
      <c r="K16" s="11">
        <v>0</v>
      </c>
      <c r="L16" s="12">
        <f>K16/E16</f>
        <v>0</v>
      </c>
      <c r="M16" s="11">
        <v>68</v>
      </c>
      <c r="N16" s="12">
        <v>0.85</v>
      </c>
    </row>
    <row r="17" spans="1:14" s="13" customFormat="1" ht="13.2" x14ac:dyDescent="0.25">
      <c r="A17" s="10" t="s">
        <v>42</v>
      </c>
      <c r="B17" s="11" t="s">
        <v>24</v>
      </c>
      <c r="C17" s="11" t="s">
        <v>43</v>
      </c>
      <c r="D17" s="11" t="s">
        <v>27</v>
      </c>
      <c r="E17" s="11"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v>0</v>
      </c>
      <c r="M17" s="11">
        <v>52</v>
      </c>
      <c r="N17" s="12">
        <v>0.62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95</v>
      </c>
      <c r="G28" s="14">
        <f>SUM(G14:G27)</f>
        <v>0</v>
      </c>
      <c r="H28" s="15">
        <f>SUM(F28:G28)/E28</f>
        <v>0.7661290322580645</v>
      </c>
      <c r="I28" s="14">
        <f t="shared" si="1"/>
        <v>29</v>
      </c>
      <c r="J28" s="15">
        <f>I28/E28</f>
        <v>0.23387096774193547</v>
      </c>
      <c r="K28" s="14">
        <f>SUM(K14:K27)</f>
        <v>0</v>
      </c>
      <c r="L28" s="15">
        <f>K28/E28</f>
        <v>0</v>
      </c>
      <c r="M28" s="14">
        <f>AVERAGE(M14:M27)</f>
        <v>61.5</v>
      </c>
      <c r="N28" s="16">
        <f>AVERAGE(N14:N27)</f>
        <v>0.74690000000000001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17" workbookViewId="0">
      <selection activeCell="A21" sqref="A21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2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 t="s">
        <v>45</v>
      </c>
      <c r="C14" s="11" t="str">
        <f>'1'!C14</f>
        <v>106 A</v>
      </c>
      <c r="D14" s="11" t="str">
        <f>'1'!D14</f>
        <v>IAMB</v>
      </c>
      <c r="E14" s="11">
        <f>'1'!E14</f>
        <v>29</v>
      </c>
      <c r="F14" s="11">
        <v>23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67</v>
      </c>
      <c r="N14" s="12">
        <v>0.79</v>
      </c>
    </row>
    <row r="15" spans="1:14" s="13" customFormat="1" ht="13.2" x14ac:dyDescent="0.25">
      <c r="A15" s="11" t="str">
        <f>'1'!A15</f>
        <v>DISEÑO DE EXPERIMENTOS AMBIENTALES</v>
      </c>
      <c r="B15" s="11" t="s">
        <v>45</v>
      </c>
      <c r="C15" s="11" t="str">
        <f>'1'!C15</f>
        <v>306 A</v>
      </c>
      <c r="D15" s="11" t="str">
        <f>'1'!D15</f>
        <v>IAMB</v>
      </c>
      <c r="E15" s="11">
        <f>'1'!E15</f>
        <v>32</v>
      </c>
      <c r="F15" s="11">
        <v>22</v>
      </c>
      <c r="G15" s="11"/>
      <c r="H15" s="12"/>
      <c r="I15" s="11">
        <f t="shared" si="0"/>
        <v>10</v>
      </c>
      <c r="J15" s="12"/>
      <c r="K15" s="11">
        <v>0</v>
      </c>
      <c r="L15" s="12">
        <f t="shared" si="1"/>
        <v>0</v>
      </c>
      <c r="M15" s="11">
        <v>64</v>
      </c>
      <c r="N15" s="12">
        <v>0.69</v>
      </c>
    </row>
    <row r="16" spans="1:14" s="13" customFormat="1" ht="13.2" x14ac:dyDescent="0.25">
      <c r="A16" s="11" t="str">
        <f>'1'!A16</f>
        <v>ECONOMÍA AMBIENTAL</v>
      </c>
      <c r="B16" s="11" t="s">
        <v>45</v>
      </c>
      <c r="C16" s="11" t="str">
        <f>'1'!C16</f>
        <v>306 A</v>
      </c>
      <c r="D16" s="11" t="str">
        <f>'1'!D16</f>
        <v>IAMB</v>
      </c>
      <c r="E16" s="11">
        <f>'1'!E16</f>
        <v>34</v>
      </c>
      <c r="F16" s="11">
        <v>26</v>
      </c>
      <c r="G16" s="11"/>
      <c r="H16" s="12"/>
      <c r="I16" s="11">
        <f t="shared" si="0"/>
        <v>8</v>
      </c>
      <c r="J16" s="12"/>
      <c r="K16" s="11">
        <v>0</v>
      </c>
      <c r="L16" s="12">
        <f t="shared" si="1"/>
        <v>0</v>
      </c>
      <c r="M16" s="11">
        <v>64</v>
      </c>
      <c r="N16" s="12">
        <v>0.76</v>
      </c>
    </row>
    <row r="17" spans="1:14" s="13" customFormat="1" ht="13.2" x14ac:dyDescent="0.25">
      <c r="A17" s="11" t="str">
        <f>'1'!A17</f>
        <v>POTABILIZACIÓN DEL AGUA</v>
      </c>
      <c r="B17" s="11" t="s">
        <v>45</v>
      </c>
      <c r="C17" s="11" t="str">
        <f>'1'!C17</f>
        <v>706 A</v>
      </c>
      <c r="D17" s="11" t="str">
        <f>'1'!D17</f>
        <v>IAMB</v>
      </c>
      <c r="E17" s="11">
        <f>'1'!E17</f>
        <v>29</v>
      </c>
      <c r="F17" s="11">
        <v>19</v>
      </c>
      <c r="G17" s="11"/>
      <c r="H17" s="12"/>
      <c r="I17" s="11">
        <f t="shared" si="0"/>
        <v>10</v>
      </c>
      <c r="J17" s="12"/>
      <c r="K17" s="11">
        <v>0</v>
      </c>
      <c r="L17" s="12">
        <f t="shared" si="1"/>
        <v>0</v>
      </c>
      <c r="M17" s="11">
        <v>54</v>
      </c>
      <c r="N17" s="12">
        <v>0.66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ref="H18:H27" si="2">F18/E18</f>
        <v>#DIV/0!</v>
      </c>
      <c r="I18" s="11">
        <f t="shared" si="0"/>
        <v>0</v>
      </c>
      <c r="J18" s="12" t="e">
        <f t="shared" ref="J18:J28" si="3">I18/E18</f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2"/>
        <v>#DIV/0!</v>
      </c>
      <c r="I19" s="11">
        <f t="shared" si="0"/>
        <v>0</v>
      </c>
      <c r="J19" s="12" t="e">
        <f t="shared" si="3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90</v>
      </c>
      <c r="G28" s="14">
        <f>SUM(G14:G27)</f>
        <v>0</v>
      </c>
      <c r="H28" s="15">
        <f>SUM(F28:G28)/E28</f>
        <v>0.72580645161290325</v>
      </c>
      <c r="I28" s="14">
        <f t="shared" si="0"/>
        <v>34</v>
      </c>
      <c r="J28" s="15">
        <f t="shared" si="3"/>
        <v>0.27419354838709675</v>
      </c>
      <c r="K28" s="14">
        <f>SUM(K14:K27)</f>
        <v>0</v>
      </c>
      <c r="L28" s="15">
        <f t="shared" si="1"/>
        <v>0</v>
      </c>
      <c r="M28" s="14">
        <f>AVERAGE(M14:M27)</f>
        <v>62.25</v>
      </c>
      <c r="N28" s="16">
        <f>AVERAGE(N14:N27)</f>
        <v>0.72500000000000009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E32B-701E-492F-9204-FFEB86DA175E}">
  <sheetPr>
    <pageSetUpPr fitToPage="1"/>
  </sheetPr>
  <dimension ref="A1:AMJ37"/>
  <sheetViews>
    <sheetView workbookViewId="0">
      <selection activeCell="B8" sqref="B8:C8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 t="s">
        <v>44</v>
      </c>
      <c r="C14" s="11" t="str">
        <f>'1'!C14</f>
        <v>106 A</v>
      </c>
      <c r="D14" s="11" t="str">
        <f>'1'!D14</f>
        <v>IAMB</v>
      </c>
      <c r="E14" s="11">
        <f>'1'!E14</f>
        <v>29</v>
      </c>
      <c r="F14" s="11">
        <v>22</v>
      </c>
      <c r="G14" s="11"/>
      <c r="H14" s="12"/>
      <c r="I14" s="11">
        <f t="shared" ref="I14:I28" si="0">(E14-SUM(F14:G14))-K14</f>
        <v>7</v>
      </c>
      <c r="J14" s="12"/>
      <c r="K14" s="11">
        <v>0</v>
      </c>
      <c r="L14" s="12">
        <f t="shared" ref="L14:L28" si="1">K14/E14</f>
        <v>0</v>
      </c>
      <c r="M14" s="11">
        <v>57.85</v>
      </c>
      <c r="N14" s="12">
        <v>0.76</v>
      </c>
    </row>
    <row r="15" spans="1:14" s="13" customFormat="1" ht="13.2" x14ac:dyDescent="0.25">
      <c r="A15" s="11" t="str">
        <f>'1'!A15</f>
        <v>DISEÑO DE EXPERIMENTOS AMBIENTALES</v>
      </c>
      <c r="B15" s="11" t="s">
        <v>44</v>
      </c>
      <c r="C15" s="11" t="str">
        <f>'1'!C15</f>
        <v>306 A</v>
      </c>
      <c r="D15" s="11" t="str">
        <f>'1'!D15</f>
        <v>IAMB</v>
      </c>
      <c r="E15" s="11">
        <f>'1'!E15</f>
        <v>32</v>
      </c>
      <c r="F15" s="11">
        <v>20</v>
      </c>
      <c r="G15" s="11"/>
      <c r="H15" s="12"/>
      <c r="I15" s="11">
        <f t="shared" si="0"/>
        <v>12</v>
      </c>
      <c r="J15" s="12"/>
      <c r="K15" s="11">
        <v>0</v>
      </c>
      <c r="L15" s="12">
        <f t="shared" si="1"/>
        <v>0</v>
      </c>
      <c r="M15" s="11">
        <v>49.09</v>
      </c>
      <c r="N15" s="12">
        <v>0.63</v>
      </c>
    </row>
    <row r="16" spans="1:14" s="13" customFormat="1" ht="13.2" x14ac:dyDescent="0.25">
      <c r="A16" s="11" t="str">
        <f>'1'!A16</f>
        <v>ECONOMÍA AMBIENTAL</v>
      </c>
      <c r="B16" s="11" t="s">
        <v>44</v>
      </c>
      <c r="C16" s="11" t="str">
        <f>'1'!C16</f>
        <v>306 A</v>
      </c>
      <c r="D16" s="11" t="str">
        <f>'1'!D16</f>
        <v>IAMB</v>
      </c>
      <c r="E16" s="11">
        <f>'1'!E16</f>
        <v>34</v>
      </c>
      <c r="F16" s="11">
        <v>28</v>
      </c>
      <c r="G16" s="11"/>
      <c r="H16" s="12"/>
      <c r="I16" s="11">
        <f t="shared" si="0"/>
        <v>6</v>
      </c>
      <c r="J16" s="12"/>
      <c r="K16" s="11">
        <v>0</v>
      </c>
      <c r="L16" s="12">
        <f t="shared" si="1"/>
        <v>0</v>
      </c>
      <c r="M16" s="11">
        <v>69</v>
      </c>
      <c r="N16" s="12">
        <v>0.82</v>
      </c>
    </row>
    <row r="17" spans="1:14" s="13" customFormat="1" ht="13.2" x14ac:dyDescent="0.25">
      <c r="A17" s="11" t="str">
        <f>'1'!A17</f>
        <v>POTABILIZACIÓN DEL AGUA</v>
      </c>
      <c r="B17" s="11" t="s">
        <v>44</v>
      </c>
      <c r="C17" s="11" t="str">
        <f>'1'!C17</f>
        <v>706 A</v>
      </c>
      <c r="D17" s="11" t="str">
        <f>'1'!D17</f>
        <v>IAMB</v>
      </c>
      <c r="E17" s="11">
        <f>'1'!E17</f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f t="shared" si="1"/>
        <v>0</v>
      </c>
      <c r="M17" s="11">
        <v>46.83</v>
      </c>
      <c r="N17" s="12">
        <v>0.62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ref="H18:H27" si="2">F18/E18</f>
        <v>#DIV/0!</v>
      </c>
      <c r="I18" s="11">
        <f t="shared" si="0"/>
        <v>0</v>
      </c>
      <c r="J18" s="12" t="e">
        <f t="shared" ref="J18:J28" si="3">I18/E18</f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2"/>
        <v>#DIV/0!</v>
      </c>
      <c r="I19" s="11">
        <f t="shared" si="0"/>
        <v>0</v>
      </c>
      <c r="J19" s="12" t="e">
        <f t="shared" si="3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88</v>
      </c>
      <c r="G28" s="14">
        <f>SUM(G14:G27)</f>
        <v>0</v>
      </c>
      <c r="H28" s="15">
        <f>SUM(F28:G28)/E28</f>
        <v>0.70967741935483875</v>
      </c>
      <c r="I28" s="14">
        <f t="shared" si="0"/>
        <v>36</v>
      </c>
      <c r="J28" s="15">
        <f t="shared" si="3"/>
        <v>0.29032258064516131</v>
      </c>
      <c r="K28" s="14">
        <f>SUM(K14:K27)</f>
        <v>0</v>
      </c>
      <c r="L28" s="15">
        <f t="shared" si="1"/>
        <v>0</v>
      </c>
      <c r="M28" s="14">
        <f>AVERAGE(M14:M27)</f>
        <v>55.692499999999995</v>
      </c>
      <c r="N28" s="16">
        <f>AVERAGE(N14:N27)</f>
        <v>0.70750000000000002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828A-25AF-4BB8-A62C-440723C1115A}">
  <sheetPr>
    <pageSetUpPr fitToPage="1"/>
  </sheetPr>
  <dimension ref="A1:AMJ38"/>
  <sheetViews>
    <sheetView topLeftCell="A7" workbookViewId="0">
      <selection activeCell="B21" sqref="B21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 t="s">
        <v>47</v>
      </c>
      <c r="C14" s="11" t="str">
        <f>'1'!C14</f>
        <v>106 A</v>
      </c>
      <c r="D14" s="11" t="str">
        <f>'1'!D14</f>
        <v>IAMB</v>
      </c>
      <c r="E14" s="11">
        <f>'1'!E14</f>
        <v>29</v>
      </c>
      <c r="F14" s="11">
        <v>15</v>
      </c>
      <c r="G14" s="11"/>
      <c r="H14" s="12"/>
      <c r="I14" s="11">
        <f t="shared" ref="I14:I29" si="0">(E14-SUM(F14:G14))-K14</f>
        <v>14</v>
      </c>
      <c r="J14" s="12"/>
      <c r="K14" s="11">
        <v>0</v>
      </c>
      <c r="L14" s="12">
        <f t="shared" ref="L14:L29" si="1">K14/E14</f>
        <v>0</v>
      </c>
      <c r="M14" s="11">
        <v>40</v>
      </c>
      <c r="N14" s="12">
        <v>0.52</v>
      </c>
    </row>
    <row r="15" spans="1:14" s="13" customFormat="1" ht="13.2" x14ac:dyDescent="0.25">
      <c r="A15" s="11" t="s">
        <v>34</v>
      </c>
      <c r="B15" s="11" t="s">
        <v>49</v>
      </c>
      <c r="C15" s="11" t="s">
        <v>38</v>
      </c>
      <c r="D15" s="11" t="str">
        <f>'1'!D15</f>
        <v>IAMB</v>
      </c>
      <c r="E15" s="11">
        <v>29</v>
      </c>
      <c r="F15" s="11">
        <v>20</v>
      </c>
      <c r="G15" s="11"/>
      <c r="H15" s="12"/>
      <c r="I15" s="11">
        <f t="shared" si="0"/>
        <v>9</v>
      </c>
      <c r="J15" s="12"/>
      <c r="K15" s="11">
        <v>0</v>
      </c>
      <c r="L15" s="12">
        <f t="shared" si="1"/>
        <v>0</v>
      </c>
      <c r="M15" s="11">
        <v>55.51</v>
      </c>
      <c r="N15" s="12">
        <v>0.69</v>
      </c>
    </row>
    <row r="16" spans="1:14" s="13" customFormat="1" ht="13.2" x14ac:dyDescent="0.25">
      <c r="A16" s="11" t="str">
        <f>'1'!A15</f>
        <v>DISEÑO DE EXPERIMENTOS AMBIENTALES</v>
      </c>
      <c r="B16" s="11" t="s">
        <v>47</v>
      </c>
      <c r="C16" s="11" t="str">
        <f>'1'!C15</f>
        <v>306 A</v>
      </c>
      <c r="D16" s="11" t="str">
        <f>'1'!D16</f>
        <v>IAMB</v>
      </c>
      <c r="E16" s="11">
        <f>'1'!E15</f>
        <v>32</v>
      </c>
      <c r="F16" s="11">
        <v>25</v>
      </c>
      <c r="G16" s="11"/>
      <c r="H16" s="12"/>
      <c r="I16" s="11">
        <f t="shared" si="0"/>
        <v>7</v>
      </c>
      <c r="J16" s="12"/>
      <c r="K16" s="11">
        <v>0</v>
      </c>
      <c r="L16" s="12">
        <f t="shared" si="1"/>
        <v>0</v>
      </c>
      <c r="M16" s="11">
        <v>64</v>
      </c>
      <c r="N16" s="12">
        <v>0.78</v>
      </c>
    </row>
    <row r="17" spans="1:14" s="13" customFormat="1" ht="13.2" x14ac:dyDescent="0.25">
      <c r="A17" s="11" t="str">
        <f>'1'!A16</f>
        <v>ECONOMÍA AMBIENTAL</v>
      </c>
      <c r="B17" s="11" t="s">
        <v>47</v>
      </c>
      <c r="C17" s="11" t="str">
        <f>'1'!C16</f>
        <v>306 A</v>
      </c>
      <c r="D17" s="11" t="str">
        <f>'1'!D17</f>
        <v>IAMB</v>
      </c>
      <c r="E17" s="11">
        <f>'1'!E16</f>
        <v>34</v>
      </c>
      <c r="F17" s="11">
        <v>24</v>
      </c>
      <c r="G17" s="11"/>
      <c r="H17" s="12"/>
      <c r="I17" s="11">
        <f t="shared" si="0"/>
        <v>10</v>
      </c>
      <c r="J17" s="12"/>
      <c r="K17" s="11">
        <v>0</v>
      </c>
      <c r="L17" s="12">
        <f t="shared" si="1"/>
        <v>0</v>
      </c>
      <c r="M17" s="11">
        <v>54.11</v>
      </c>
      <c r="N17" s="12">
        <v>0.71</v>
      </c>
    </row>
    <row r="18" spans="1:14" s="13" customFormat="1" ht="13.2" x14ac:dyDescent="0.25">
      <c r="A18" s="11" t="s">
        <v>39</v>
      </c>
      <c r="B18" s="11" t="s">
        <v>49</v>
      </c>
      <c r="C18" s="11" t="s">
        <v>40</v>
      </c>
      <c r="D18" s="11" t="s">
        <v>27</v>
      </c>
      <c r="E18" s="11">
        <v>34</v>
      </c>
      <c r="F18" s="11">
        <v>25</v>
      </c>
      <c r="G18" s="11"/>
      <c r="H18" s="12"/>
      <c r="I18" s="11">
        <f t="shared" si="0"/>
        <v>9</v>
      </c>
      <c r="J18" s="12"/>
      <c r="K18" s="11">
        <v>0</v>
      </c>
      <c r="L18" s="12">
        <f t="shared" si="1"/>
        <v>0</v>
      </c>
      <c r="M18" s="11">
        <v>60</v>
      </c>
      <c r="N18" s="12">
        <v>0.74</v>
      </c>
    </row>
    <row r="19" spans="1:14" s="13" customFormat="1" ht="13.2" x14ac:dyDescent="0.25">
      <c r="A19" s="11" t="s">
        <v>39</v>
      </c>
      <c r="B19" s="11" t="s">
        <v>48</v>
      </c>
      <c r="C19" s="11" t="s">
        <v>40</v>
      </c>
      <c r="D19" s="11" t="s">
        <v>27</v>
      </c>
      <c r="E19" s="11">
        <v>34</v>
      </c>
      <c r="F19" s="11">
        <v>27</v>
      </c>
      <c r="G19" s="11"/>
      <c r="H19" s="12"/>
      <c r="I19" s="11">
        <f t="shared" si="0"/>
        <v>7</v>
      </c>
      <c r="J19" s="12"/>
      <c r="K19" s="11">
        <v>0</v>
      </c>
      <c r="L19" s="12">
        <f t="shared" si="1"/>
        <v>0</v>
      </c>
      <c r="M19" s="11">
        <v>65.44</v>
      </c>
      <c r="N19" s="12">
        <v>0.79</v>
      </c>
    </row>
    <row r="20" spans="1:14" s="13" customFormat="1" ht="13.2" x14ac:dyDescent="0.25">
      <c r="A20" s="11" t="s">
        <v>46</v>
      </c>
      <c r="B20" s="11" t="s">
        <v>47</v>
      </c>
      <c r="C20" s="11" t="s">
        <v>43</v>
      </c>
      <c r="D20" s="11" t="s">
        <v>27</v>
      </c>
      <c r="E20" s="11">
        <v>29</v>
      </c>
      <c r="F20" s="11">
        <v>18</v>
      </c>
      <c r="G20" s="11"/>
      <c r="H20" s="12"/>
      <c r="I20" s="11">
        <f t="shared" si="0"/>
        <v>11</v>
      </c>
      <c r="J20" s="12"/>
      <c r="K20" s="11">
        <v>0</v>
      </c>
      <c r="L20" s="12">
        <f t="shared" si="1"/>
        <v>0</v>
      </c>
      <c r="M20" s="11">
        <v>49</v>
      </c>
      <c r="N20" s="12">
        <v>0.62</v>
      </c>
    </row>
    <row r="21" spans="1:14" s="13" customFormat="1" ht="13.2" x14ac:dyDescent="0.25">
      <c r="A21" s="11">
        <f>'1'!A20</f>
        <v>0</v>
      </c>
      <c r="B21" s="11"/>
      <c r="C21" s="11">
        <f>'1'!C20</f>
        <v>0</v>
      </c>
      <c r="D21" s="11"/>
      <c r="E21" s="11">
        <f>'1'!E20</f>
        <v>0</v>
      </c>
      <c r="F21" s="11"/>
      <c r="G21" s="11"/>
      <c r="H21" s="12" t="e">
        <f t="shared" ref="H21:H28" si="2">F21/E21</f>
        <v>#DIV/0!</v>
      </c>
      <c r="I21" s="11">
        <f t="shared" si="0"/>
        <v>0</v>
      </c>
      <c r="J21" s="12" t="e">
        <f t="shared" ref="J21:J29" si="3">I21/E21</f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'1'!A21</f>
        <v>0</v>
      </c>
      <c r="B22" s="11"/>
      <c r="C22" s="11">
        <f>'1'!C21</f>
        <v>0</v>
      </c>
      <c r="D22" s="11">
        <f>'1'!D21</f>
        <v>0</v>
      </c>
      <c r="E22" s="11">
        <f>'1'!E21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'1'!A22</f>
        <v>0</v>
      </c>
      <c r="B23" s="11"/>
      <c r="C23" s="11">
        <f>'1'!C22</f>
        <v>0</v>
      </c>
      <c r="D23" s="11">
        <f>'1'!D22</f>
        <v>0</v>
      </c>
      <c r="E23" s="11">
        <f>'1'!E22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'1'!A23</f>
        <v>0</v>
      </c>
      <c r="B24" s="11"/>
      <c r="C24" s="11">
        <f>'1'!C23</f>
        <v>0</v>
      </c>
      <c r="D24" s="11">
        <f>'1'!D23</f>
        <v>0</v>
      </c>
      <c r="E24" s="11">
        <f>'1'!E23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'1'!A24</f>
        <v>0</v>
      </c>
      <c r="B25" s="11"/>
      <c r="C25" s="11">
        <f>'1'!C24</f>
        <v>0</v>
      </c>
      <c r="D25" s="11">
        <f>'1'!D24</f>
        <v>0</v>
      </c>
      <c r="E25" s="11">
        <f>'1'!E24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'1'!A25</f>
        <v>0</v>
      </c>
      <c r="B26" s="11"/>
      <c r="C26" s="11">
        <f>'1'!C25</f>
        <v>0</v>
      </c>
      <c r="D26" s="11">
        <f>'1'!D25</f>
        <v>0</v>
      </c>
      <c r="E26" s="11">
        <f>'1'!E25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3.2" x14ac:dyDescent="0.25">
      <c r="A27" s="11">
        <f>'1'!A26</f>
        <v>0</v>
      </c>
      <c r="B27" s="11"/>
      <c r="C27" s="11">
        <f>'1'!C26</f>
        <v>0</v>
      </c>
      <c r="D27" s="11">
        <f>'1'!D26</f>
        <v>0</v>
      </c>
      <c r="E27" s="11">
        <f>'1'!E26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s="13" customFormat="1" ht="16.5" customHeight="1" x14ac:dyDescent="0.25">
      <c r="A28" s="11">
        <f>'1'!A27</f>
        <v>0</v>
      </c>
      <c r="B28" s="11"/>
      <c r="C28" s="11">
        <f>'1'!C27</f>
        <v>0</v>
      </c>
      <c r="D28" s="11">
        <f>'1'!D27</f>
        <v>0</v>
      </c>
      <c r="E28" s="11">
        <f>'1'!E27</f>
        <v>0</v>
      </c>
      <c r="F28" s="11"/>
      <c r="G28" s="11"/>
      <c r="H28" s="12" t="e">
        <f t="shared" si="2"/>
        <v>#DIV/0!</v>
      </c>
      <c r="I28" s="11">
        <f t="shared" si="0"/>
        <v>0</v>
      </c>
      <c r="J28" s="12" t="e">
        <f t="shared" si="3"/>
        <v>#DIV/0!</v>
      </c>
      <c r="K28" s="11"/>
      <c r="L28" s="12" t="e">
        <f t="shared" si="1"/>
        <v>#DIV/0!</v>
      </c>
      <c r="M28" s="11"/>
      <c r="N28" s="12"/>
    </row>
    <row r="29" spans="1:14" s="1" customFormat="1" ht="13.2" x14ac:dyDescent="0.25">
      <c r="A29" s="14" t="s">
        <v>28</v>
      </c>
      <c r="B29" s="14" t="s">
        <v>29</v>
      </c>
      <c r="C29" s="14" t="s">
        <v>29</v>
      </c>
      <c r="D29" s="14" t="s">
        <v>29</v>
      </c>
      <c r="E29" s="14">
        <f>SUM(E14:E28)</f>
        <v>221</v>
      </c>
      <c r="F29" s="14">
        <f>SUM(F14:F28)</f>
        <v>154</v>
      </c>
      <c r="G29" s="14">
        <f>SUM(G14:G28)</f>
        <v>0</v>
      </c>
      <c r="H29" s="15">
        <f>SUM(F29:G29)/E29</f>
        <v>0.69683257918552033</v>
      </c>
      <c r="I29" s="14">
        <f t="shared" si="0"/>
        <v>67</v>
      </c>
      <c r="J29" s="15">
        <f t="shared" si="3"/>
        <v>0.30316742081447962</v>
      </c>
      <c r="K29" s="14">
        <f>SUM(K14:K28)</f>
        <v>0</v>
      </c>
      <c r="L29" s="15">
        <f t="shared" si="1"/>
        <v>0</v>
      </c>
      <c r="M29" s="14">
        <f>AVERAGE(M14:M28)</f>
        <v>55.437142857142859</v>
      </c>
      <c r="N29" s="16">
        <f>AVERAGE(N14:N28)</f>
        <v>0.69285714285714295</v>
      </c>
    </row>
    <row r="30" spans="1:14" s="1" customFormat="1" ht="13.2" x14ac:dyDescent="0.25"/>
    <row r="31" spans="1:14" s="1" customFormat="1" ht="120" customHeight="1" x14ac:dyDescent="0.25">
      <c r="A31" s="24" t="s">
        <v>30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s="1" customFormat="1" ht="13.2" x14ac:dyDescent="0.25"/>
    <row r="33" spans="1:10" s="1" customFormat="1" ht="13.2" x14ac:dyDescent="0.25">
      <c r="A33" s="17"/>
    </row>
    <row r="34" spans="1:10" s="1" customFormat="1" ht="12.75" customHeight="1" x14ac:dyDescent="0.25">
      <c r="B34" s="27" t="s">
        <v>31</v>
      </c>
      <c r="C34" s="27"/>
      <c r="D34" s="27"/>
      <c r="G34" s="28" t="s">
        <v>32</v>
      </c>
      <c r="H34" s="28"/>
      <c r="I34" s="28"/>
      <c r="J34" s="28"/>
    </row>
    <row r="35" spans="1:10" s="1" customFormat="1" ht="62.25" customHeight="1" x14ac:dyDescent="0.25">
      <c r="B35" s="25"/>
      <c r="C35" s="25"/>
      <c r="D35" s="25"/>
      <c r="G35" s="26"/>
      <c r="H35" s="26"/>
      <c r="I35" s="26"/>
      <c r="J35" s="26"/>
    </row>
    <row r="36" spans="1:10" s="1" customFormat="1" ht="13.8" hidden="1" x14ac:dyDescent="0.25">
      <c r="A36" s="21" t="e">
        <f>{#REF!}</f>
        <v>#REF!</v>
      </c>
      <c r="B36" s="21"/>
      <c r="C36" s="8"/>
      <c r="E36" s="22"/>
      <c r="F36" s="22"/>
      <c r="G36" s="22"/>
      <c r="H36" s="22"/>
    </row>
    <row r="37" spans="1:10" s="1" customFormat="1" ht="13.2" hidden="1" x14ac:dyDescent="0.25"/>
    <row r="38" spans="1:10" s="1" customFormat="1" ht="45" customHeight="1" x14ac:dyDescent="0.25">
      <c r="B38" s="35" t="str">
        <f>B10</f>
        <v>FRANCISCO JOSÉ GÓMEZ MARÍN</v>
      </c>
      <c r="C38" s="35"/>
      <c r="D38" s="35"/>
      <c r="E38" s="18"/>
      <c r="F38" s="18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1:N31"/>
    <mergeCell ref="B35:D35"/>
    <mergeCell ref="G35:J35"/>
    <mergeCell ref="A36:B36"/>
    <mergeCell ref="E36:H36"/>
    <mergeCell ref="B38:D38"/>
    <mergeCell ref="G38:J38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workbookViewId="0">
      <selection activeCell="M28" sqref="M28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 t="s">
        <v>50</v>
      </c>
      <c r="C8" s="29"/>
      <c r="D8" s="6" t="s">
        <v>7</v>
      </c>
      <c r="E8" s="5">
        <v>3</v>
      </c>
      <c r="G8" s="4" t="s">
        <v>8</v>
      </c>
      <c r="H8" s="5"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34</v>
      </c>
      <c r="B14" s="11" t="s">
        <v>21</v>
      </c>
      <c r="C14" s="11" t="str">
        <f>'1'!C14</f>
        <v>106 A</v>
      </c>
      <c r="D14" s="11" t="str">
        <f>'1'!D14</f>
        <v>IAMB</v>
      </c>
      <c r="E14" s="11">
        <v>29</v>
      </c>
      <c r="F14" s="11">
        <v>22</v>
      </c>
      <c r="G14" s="11">
        <v>4</v>
      </c>
      <c r="H14" s="12">
        <f>(F14+G14)/E14</f>
        <v>0.89655172413793105</v>
      </c>
      <c r="I14" s="11">
        <v>3</v>
      </c>
      <c r="J14" s="12">
        <f t="shared" ref="J14:J28" si="0">I14/E14</f>
        <v>0.10344827586206896</v>
      </c>
      <c r="K14" s="11"/>
      <c r="L14" s="12">
        <f t="shared" ref="L14:L28" si="1">K14/E14</f>
        <v>0</v>
      </c>
      <c r="M14" s="11">
        <v>71</v>
      </c>
      <c r="N14" s="12">
        <v>0.9</v>
      </c>
    </row>
    <row r="15" spans="1:14" s="13" customFormat="1" ht="13.2" x14ac:dyDescent="0.25">
      <c r="A15" s="11" t="s">
        <v>35</v>
      </c>
      <c r="B15" s="11" t="s">
        <v>21</v>
      </c>
      <c r="C15" s="11" t="str">
        <f>'1'!C15</f>
        <v>306 A</v>
      </c>
      <c r="D15" s="11" t="str">
        <f>'1'!D15</f>
        <v>IAMB</v>
      </c>
      <c r="E15" s="11">
        <v>32</v>
      </c>
      <c r="F15" s="11">
        <v>21</v>
      </c>
      <c r="G15" s="11">
        <v>9</v>
      </c>
      <c r="H15" s="12">
        <f t="shared" ref="H15:H17" si="2">(F15+G15)/E15</f>
        <v>0.9375</v>
      </c>
      <c r="I15" s="11">
        <v>2</v>
      </c>
      <c r="J15" s="12">
        <f t="shared" si="0"/>
        <v>6.25E-2</v>
      </c>
      <c r="K15" s="11"/>
      <c r="L15" s="12">
        <f t="shared" si="1"/>
        <v>0</v>
      </c>
      <c r="M15" s="11">
        <v>74</v>
      </c>
      <c r="N15" s="12">
        <v>0.75</v>
      </c>
    </row>
    <row r="16" spans="1:14" s="13" customFormat="1" ht="13.2" x14ac:dyDescent="0.25">
      <c r="A16" s="11" t="s">
        <v>39</v>
      </c>
      <c r="B16" s="11" t="s">
        <v>21</v>
      </c>
      <c r="C16" s="11" t="str">
        <f>'1'!C16</f>
        <v>306 A</v>
      </c>
      <c r="D16" s="11" t="str">
        <f>'1'!D16</f>
        <v>IAMB</v>
      </c>
      <c r="E16" s="11">
        <v>34</v>
      </c>
      <c r="F16" s="11">
        <v>26</v>
      </c>
      <c r="G16" s="11">
        <v>5</v>
      </c>
      <c r="H16" s="12">
        <f t="shared" si="2"/>
        <v>0.91176470588235292</v>
      </c>
      <c r="I16" s="11">
        <v>3</v>
      </c>
      <c r="J16" s="12">
        <f t="shared" si="0"/>
        <v>8.8235294117647065E-2</v>
      </c>
      <c r="K16" s="11"/>
      <c r="L16" s="12">
        <f t="shared" si="1"/>
        <v>0</v>
      </c>
      <c r="M16" s="11">
        <v>73</v>
      </c>
      <c r="N16" s="12">
        <v>0.91180000000000005</v>
      </c>
    </row>
    <row r="17" spans="1:14" s="13" customFormat="1" ht="13.2" x14ac:dyDescent="0.25">
      <c r="A17" s="11" t="str">
        <f>'1'!A17</f>
        <v>POTABILIZACIÓN DEL AGUA</v>
      </c>
      <c r="B17" s="11" t="s">
        <v>21</v>
      </c>
      <c r="C17" s="11" t="str">
        <f>'1'!C17</f>
        <v>706 A</v>
      </c>
      <c r="D17" s="11" t="str">
        <f>'1'!D17</f>
        <v>IAMB</v>
      </c>
      <c r="E17" s="11">
        <v>29</v>
      </c>
      <c r="F17" s="11">
        <v>17</v>
      </c>
      <c r="G17" s="11">
        <v>6</v>
      </c>
      <c r="H17" s="12">
        <f t="shared" si="2"/>
        <v>0.7931034482758621</v>
      </c>
      <c r="I17" s="11">
        <v>6</v>
      </c>
      <c r="J17" s="12">
        <f t="shared" si="0"/>
        <v>0.20689655172413793</v>
      </c>
      <c r="K17" s="11"/>
      <c r="L17" s="12">
        <f t="shared" si="1"/>
        <v>0</v>
      </c>
      <c r="M17" s="11">
        <v>62</v>
      </c>
      <c r="N17" s="12">
        <v>0.79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ref="H14:H27" si="3">F18/E18</f>
        <v>#DIV/0!</v>
      </c>
      <c r="I18" s="11">
        <f t="shared" ref="I14:I28" si="4">(E18-SUM(F18:G18))-K18</f>
        <v>0</v>
      </c>
      <c r="J18" s="12" t="e">
        <f t="shared" si="0"/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3"/>
        <v>#DIV/0!</v>
      </c>
      <c r="I19" s="11">
        <f t="shared" si="4"/>
        <v>0</v>
      </c>
      <c r="J19" s="12" t="e">
        <f t="shared" si="0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3"/>
        <v>#DIV/0!</v>
      </c>
      <c r="I20" s="11">
        <f t="shared" si="4"/>
        <v>0</v>
      </c>
      <c r="J20" s="12" t="e">
        <f t="shared" si="0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3"/>
        <v>#DIV/0!</v>
      </c>
      <c r="I21" s="11">
        <f t="shared" si="4"/>
        <v>0</v>
      </c>
      <c r="J21" s="12" t="e">
        <f t="shared" si="0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3"/>
        <v>#DIV/0!</v>
      </c>
      <c r="I22" s="11">
        <f t="shared" si="4"/>
        <v>0</v>
      </c>
      <c r="J22" s="12" t="e">
        <f t="shared" si="0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3"/>
        <v>#DIV/0!</v>
      </c>
      <c r="I23" s="11">
        <f t="shared" si="4"/>
        <v>0</v>
      </c>
      <c r="J23" s="12" t="e">
        <f t="shared" si="0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3"/>
        <v>#DIV/0!</v>
      </c>
      <c r="I24" s="11">
        <f t="shared" si="4"/>
        <v>0</v>
      </c>
      <c r="J24" s="12" t="e">
        <f t="shared" si="0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3"/>
        <v>#DIV/0!</v>
      </c>
      <c r="I25" s="11">
        <f t="shared" si="4"/>
        <v>0</v>
      </c>
      <c r="J25" s="12" t="e">
        <f t="shared" si="0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3"/>
        <v>#DIV/0!</v>
      </c>
      <c r="I26" s="11">
        <f t="shared" si="4"/>
        <v>0</v>
      </c>
      <c r="J26" s="12" t="e">
        <f t="shared" si="0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3"/>
        <v>#DIV/0!</v>
      </c>
      <c r="I27" s="11">
        <f t="shared" si="4"/>
        <v>0</v>
      </c>
      <c r="J27" s="12" t="e">
        <f t="shared" si="0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86</v>
      </c>
      <c r="G28" s="14">
        <f>SUM(G14:G27)</f>
        <v>24</v>
      </c>
      <c r="H28" s="15">
        <f>SUM(F28:G28)/E28</f>
        <v>0.88709677419354838</v>
      </c>
      <c r="I28" s="14">
        <f t="shared" si="4"/>
        <v>14</v>
      </c>
      <c r="J28" s="15">
        <f t="shared" si="0"/>
        <v>0.11290322580645161</v>
      </c>
      <c r="K28" s="14">
        <f>SUM(K14:K27)</f>
        <v>0</v>
      </c>
      <c r="L28" s="15">
        <f t="shared" si="1"/>
        <v>0</v>
      </c>
      <c r="M28" s="14">
        <f>AVERAGE(M14:M27)</f>
        <v>70</v>
      </c>
      <c r="N28" s="16">
        <f>AVERAGE(N14:N27)</f>
        <v>0.83794999999999997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36" t="s">
        <v>36</v>
      </c>
      <c r="C34" s="36"/>
      <c r="D34" s="36"/>
      <c r="G34" s="29" t="s">
        <v>37</v>
      </c>
      <c r="H34" s="29"/>
      <c r="I34" s="29"/>
      <c r="J34" s="29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2025-01-07T18:46:02Z</dcterms:modified>
</cp:coreProperties>
</file>