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5" l="1"/>
  <c r="B27" i="25" l="1"/>
  <c r="A14" i="24" l="1"/>
  <c r="C14" i="24"/>
  <c r="E14" i="24"/>
  <c r="D14" i="24" l="1"/>
  <c r="E19" i="25" l="1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4" i="25"/>
  <c r="J14" i="25" s="1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F28" i="22"/>
  <c r="N26" i="10"/>
  <c r="M26" i="10"/>
  <c r="K26" i="10"/>
  <c r="G26" i="10"/>
  <c r="F26" i="10"/>
  <c r="E26" i="10"/>
  <c r="L14" i="25" l="1"/>
  <c r="E27" i="25"/>
  <c r="E27" i="24"/>
  <c r="E28" i="23"/>
  <c r="L14" i="22"/>
  <c r="E28" i="22"/>
  <c r="I26" i="10"/>
  <c r="L26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<sst xmlns="http://schemas.openxmlformats.org/spreadsheetml/2006/main" count="201" uniqueCount="50">
  <si>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</si>
  <si>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</si>
  <si>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</si>
  <si>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</si>
  <si>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</si>
  <si>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</si>
  <si>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</si>
  <si>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</si>
  <si>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</si>
  <si>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</si>
  <si>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</si>
  <si>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</si>
  <si>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</si>
  <si>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</si>
  <si>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</si>
  <si>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</si>
  <si>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</si>
  <si>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</si>
  <si>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</si>
  <si>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</si>
  <si>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</si>
  <si>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</si>
  <si>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</si>
  <si>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</si>
  <si>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</si>
  <si>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</si>
  <si>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</si>
  <si>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</si>
  <si>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</si>
  <si>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</si>
  <si>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</si>
  <si>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IEME</t>
  </si>
  <si>
    <t>JEFE DE CARRERA</t>
  </si>
  <si>
    <t>PROFESOR</t>
  </si>
  <si>
    <t>ELECTROMECANICA</t>
  </si>
  <si>
    <t>M.I.I ESTEBAN DOMINGUEZ FISCAL</t>
  </si>
  <si>
    <t>III</t>
  </si>
  <si>
    <t>T</t>
  </si>
  <si>
    <t>II</t>
  </si>
  <si>
    <t>APLICACIONES INDUSTRIALES</t>
  </si>
  <si>
    <t>IV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</si>
  <si>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JUAN TOMAS RODRIGUEZ MONTERO</t>
    </r>
  </si>
  <si>
    <t>08A</t>
  </si>
  <si>
    <t>AGOSTO-DICIEMBRE 2024</t>
  </si>
  <si>
    <t xml:space="preserve">  ANGEL RODRIGUEZ RUIZ</t>
  </si>
  <si>
    <t>DINAMICA</t>
  </si>
  <si>
    <t>302-A</t>
  </si>
  <si>
    <t>TECNOLOGIA DE LOS MATERIALES</t>
  </si>
  <si>
    <t>METROLOGIA Y NORMALIZACION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</si>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</sst>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9" zoomScaleNormal="89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45</v>
      </c>
      <c r="B14" s="21" t="s">
        <v>21</v>
      </c>
      <c r="C14" s="21" t="s">
        <v>46</v>
      </c>
      <c r="D14" s="9" t="s">
        <v>31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0.27</v>
      </c>
    </row>
    <row r="15" spans="1:14" s="11" customFormat="1" x14ac:dyDescent="0.2">
      <c r="A15" s="8" t="s">
        <v>47</v>
      </c>
      <c r="B15" s="21" t="s">
        <v>38</v>
      </c>
      <c r="C15" s="21" t="s">
        <v>46</v>
      </c>
      <c r="D15" s="9" t="s">
        <v>31</v>
      </c>
      <c r="E15" s="9">
        <v>26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82</v>
      </c>
      <c r="N15" s="15">
        <v>0.56000000000000005</v>
      </c>
    </row>
    <row r="16" spans="1:14" s="11" customFormat="1" x14ac:dyDescent="0.2">
      <c r="A16" s="8" t="s">
        <v>48</v>
      </c>
      <c r="B16" s="21" t="s">
        <v>21</v>
      </c>
      <c r="C16" s="21" t="s">
        <v>49</v>
      </c>
      <c r="D16" s="9" t="s">
        <v>31</v>
      </c>
      <c r="E16" s="9"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0.64</v>
      </c>
    </row>
    <row r="17" spans="1:14" s="11" customFormat="1" x14ac:dyDescent="0.2">
      <c r="A17" s="8" t="s">
        <v>47</v>
      </c>
      <c r="B17" s="21" t="s">
        <v>21</v>
      </c>
      <c r="C17" s="21" t="s">
        <v>49</v>
      </c>
      <c r="D17" s="9" t="s">
        <v>31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83</v>
      </c>
      <c r="N17" s="15">
        <v>0.36</v>
      </c>
    </row>
    <row r="18" spans="1:14" s="11" customFormat="1" x14ac:dyDescent="0.2">
      <c r="A18" s="8" t="s">
        <v>48</v>
      </c>
      <c r="B18" s="9" t="s">
        <v>21</v>
      </c>
      <c r="C18" s="9" t="s">
        <v>46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128</v>
      </c>
      <c r="F26" s="17">
        <f>SUM(F14:F25)</f>
        <v>128</v>
      </c>
      <c r="G26" s="17">
        <f>SUM(G14:G25)</f>
        <v>0</v>
      </c>
      <c r="H26" s="18"/>
      <c r="I26" s="17">
        <f t="shared" ref="I26" si="0">(E26-SUM(F26:G26))-K26</f>
        <v>0</v>
      </c>
      <c r="J26" s="18"/>
      <c r="K26" s="17">
        <f>SUM(K14:K25)</f>
        <v>0</v>
      </c>
      <c r="L26" s="18">
        <f t="shared" ref="L26" si="1">K26/E26</f>
        <v>0</v>
      </c>
      <c r="M26" s="17">
        <f>AVERAGE(M14:M25)</f>
        <v>82.6</v>
      </c>
      <c r="N26" s="19">
        <f>AVERAGE(N14:N25)</f>
        <v>0.42599999999999999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33</v>
      </c>
      <c r="C31" s="37"/>
      <c r="D31" s="37"/>
      <c r="G31" s="22" t="s">
        <v>32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">
        <v>41</v>
      </c>
      <c r="C35" s="40"/>
      <c r="D35" s="40"/>
      <c r="E35" s="13"/>
      <c r="F35" s="13"/>
      <c r="G35" s="41" t="s">
        <v>35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7" zoomScaleNormal="87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1" width="7.5703125" style="1" customWidth="1"/>
    <col min="12" max="12" width="10.1406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36</v>
      </c>
      <c r="C14" s="21" t="s">
        <v>42</v>
      </c>
      <c r="D14" s="9" t="s">
        <v>31</v>
      </c>
      <c r="E14" s="9">
        <v>3</v>
      </c>
      <c r="F14" s="9">
        <v>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0.28000000000000003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3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0.28000000000000003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33</v>
      </c>
      <c r="C33" s="37"/>
      <c r="D33" s="37"/>
      <c r="G33" s="22" t="s">
        <v>32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  ANGEL RODRIGUEZ RUIZ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40</v>
      </c>
      <c r="C14" s="21" t="s">
        <v>42</v>
      </c>
      <c r="D14" s="9" t="s">
        <v>31</v>
      </c>
      <c r="E14" s="9">
        <v>3</v>
      </c>
      <c r="F14" s="9">
        <v>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86</v>
      </c>
      <c r="N14" s="15">
        <v>0.3</v>
      </c>
    </row>
    <row r="15" spans="1:14" s="11" customFormat="1" x14ac:dyDescent="0.2">
      <c r="A15" s="8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86</v>
      </c>
      <c r="N28" s="19">
        <f>AVERAGE(N14:N27)</f>
        <v>0.3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  ANGEL RODRIGUEZ RUIZ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APLICACIONES INDUSTRIALES</v>
      </c>
      <c r="B14" s="9" t="s">
        <v>40</v>
      </c>
      <c r="C14" s="9" t="str">
        <f>'3'!C14</f>
        <v>08A</v>
      </c>
      <c r="D14" s="9" t="str">
        <f>'3'!D14</f>
        <v>IEME</v>
      </c>
      <c r="E14" s="9">
        <f>'3'!E14</f>
        <v>3</v>
      </c>
      <c r="F14" s="9">
        <v>0</v>
      </c>
      <c r="G14" s="9">
        <v>0</v>
      </c>
      <c r="H14" s="10"/>
      <c r="I14" s="9">
        <v>0</v>
      </c>
      <c r="J14" s="10"/>
      <c r="K14" s="9">
        <v>0</v>
      </c>
      <c r="L14" s="10"/>
      <c r="M14" s="9">
        <v>91</v>
      </c>
      <c r="N14" s="15">
        <v>0.3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3</v>
      </c>
      <c r="F27" s="17">
        <f>SUM(F14:F26)</f>
        <v>0</v>
      </c>
      <c r="G27" s="17">
        <v>0</v>
      </c>
      <c r="H27" s="18">
        <v>1</v>
      </c>
      <c r="I27" s="17">
        <v>0</v>
      </c>
      <c r="J27" s="18">
        <v>0</v>
      </c>
      <c r="K27" s="17">
        <v>0</v>
      </c>
      <c r="L27" s="18">
        <f t="shared" ref="L27" si="0">K27/E27</f>
        <v>0</v>
      </c>
      <c r="M27" s="17">
        <v>88.4</v>
      </c>
      <c r="N27" s="19">
        <v>0.39400000000000002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 xml:space="preserve">  ANGEL RODRIGUEZ RUIZ</v>
      </c>
      <c r="C36" s="40"/>
      <c r="D36" s="40"/>
      <c r="E36" s="13"/>
      <c r="F36" s="13"/>
      <c r="G36" s="40" t="s">
        <v>35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 xml:space="preserve"> 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APLICACIONES INDUSTRIALES</v>
      </c>
      <c r="B14" s="9" t="s">
        <v>37</v>
      </c>
      <c r="C14" s="9" t="s">
        <v>42</v>
      </c>
      <c r="D14" s="9" t="s">
        <v>31</v>
      </c>
      <c r="E14" s="9">
        <v>3</v>
      </c>
      <c r="F14" s="9">
        <v>3</v>
      </c>
      <c r="G14" s="9">
        <v>0</v>
      </c>
      <c r="H14" s="10">
        <v>1</v>
      </c>
      <c r="I14" s="9">
        <f t="shared" ref="I14:I27" si="0">(E14-SUM(F14:G14))-K14</f>
        <v>0</v>
      </c>
      <c r="J14" s="10">
        <f t="shared" ref="J14" si="1">I14/E14</f>
        <v>0</v>
      </c>
      <c r="K14" s="9">
        <v>0</v>
      </c>
      <c r="L14" s="10">
        <f t="shared" ref="L14:L27" si="2">K14/E14</f>
        <v>0</v>
      </c>
      <c r="M14" s="9">
        <v>88</v>
      </c>
      <c r="N14" s="15">
        <v>1</v>
      </c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/>
      <c r="I16" s="9">
        <v>0</v>
      </c>
      <c r="J16" s="10"/>
      <c r="K16" s="9"/>
      <c r="L16" s="10"/>
      <c r="M16" s="9"/>
      <c r="N16" s="15"/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9" t="str">
        <f>'1'!A16</f>
        <v>METROLOGIA Y NORMALIZACION</v>
      </c>
      <c r="B18" s="9"/>
      <c r="C18" s="9">
        <v>0</v>
      </c>
      <c r="D18" s="9">
        <v>0</v>
      </c>
      <c r="E18" s="9">
        <v>0</v>
      </c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9" t="str">
        <f>'1'!A18</f>
        <v>METROLOGIA Y NORMALIZACION</v>
      </c>
      <c r="B19" s="9"/>
      <c r="C19" s="9">
        <v>0</v>
      </c>
      <c r="D19" s="9" t="str">
        <f>'1'!D18</f>
        <v>IEME</v>
      </c>
      <c r="E19" s="9">
        <f>'1'!E18</f>
        <v>27</v>
      </c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>
        <f>-E30</f>
        <v>0</v>
      </c>
      <c r="C27" s="17" t="s">
        <v>25</v>
      </c>
      <c r="D27" s="17" t="s">
        <v>25</v>
      </c>
      <c r="E27" s="17">
        <f>SUM(E14:E26)</f>
        <v>30</v>
      </c>
      <c r="F27" s="17">
        <f>SUM(F14:F26)</f>
        <v>3</v>
      </c>
      <c r="G27" s="17">
        <f>SUM(G14:G26)</f>
        <v>0</v>
      </c>
      <c r="H27" s="18">
        <f>SUM(F27:G27)/E27</f>
        <v>0.1</v>
      </c>
      <c r="I27" s="17">
        <f t="shared" si="0"/>
        <v>27</v>
      </c>
      <c r="J27" s="18">
        <v>0</v>
      </c>
      <c r="K27" s="17">
        <f>SUM(K14:K26)</f>
        <v>0</v>
      </c>
      <c r="L27" s="18">
        <f t="shared" si="2"/>
        <v>0</v>
      </c>
      <c r="M27" s="17">
        <f>AVERAGE(M14:M26)</f>
        <v>88</v>
      </c>
      <c r="N27" s="19">
        <f>AVERAGE(N14:N26)</f>
        <v>1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42"/>
      <c r="C33" s="42"/>
      <c r="D33" s="42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 xml:space="preserve">  ANGEL RODRIGUEZ RUIZ</v>
      </c>
      <c r="C36" s="40"/>
      <c r="D36" s="40"/>
      <c r="E36" s="13"/>
      <c r="F36" s="13"/>
      <c r="G36" s="40" t="s">
        <v>35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2024-09-26T14:41:39Z</dcterms:modified>
  <cp:category/>
  <cp:contentStatus/>
</cp:coreProperties>
</file>