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aveli\Desktop\PlaneaInstrum AgoDic 2024\Tutorias 106A-2 agodic2024\"/>
    </mc:Choice>
  </mc:AlternateContent>
  <xr:revisionPtr revIDLastSave="0" documentId="13_ncr:1_{E7B4FE55-8511-46CE-95C5-673C5CA53DE7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'4'!$A$1:$N$40</definedName>
    <definedName name="_xlnm.Print_Area" localSheetId="4">Final!$A$1:$N$37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24" l="1"/>
  <c r="C17" i="24"/>
  <c r="C15" i="24"/>
  <c r="A23" i="24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7" i="25"/>
  <c r="I17" i="25" s="1"/>
  <c r="J17" i="25" s="1"/>
  <c r="D17" i="25"/>
  <c r="C17" i="25"/>
  <c r="A17" i="25"/>
  <c r="E16" i="25"/>
  <c r="I16" i="25" s="1"/>
  <c r="D16" i="25"/>
  <c r="C16" i="25"/>
  <c r="A16" i="25"/>
  <c r="E15" i="25"/>
  <c r="I15" i="25" s="1"/>
  <c r="D15" i="25"/>
  <c r="C15" i="25"/>
  <c r="A15" i="25"/>
  <c r="E14" i="25"/>
  <c r="I14" i="25" s="1"/>
  <c r="D14" i="25"/>
  <c r="C14" i="25"/>
  <c r="A14" i="25"/>
  <c r="B10" i="25"/>
  <c r="B37" i="25" s="1"/>
  <c r="L8" i="25"/>
  <c r="H8" i="25"/>
  <c r="E8" i="25"/>
  <c r="N31" i="24"/>
  <c r="M31" i="24"/>
  <c r="K31" i="24"/>
  <c r="G31" i="24"/>
  <c r="F31" i="24"/>
  <c r="E30" i="24"/>
  <c r="I30" i="24" s="1"/>
  <c r="J30" i="24" s="1"/>
  <c r="D30" i="24"/>
  <c r="C30" i="24"/>
  <c r="A30" i="24"/>
  <c r="E29" i="24"/>
  <c r="I29" i="24" s="1"/>
  <c r="J29" i="24" s="1"/>
  <c r="D29" i="24"/>
  <c r="C29" i="24"/>
  <c r="A29" i="24"/>
  <c r="E28" i="24"/>
  <c r="I28" i="24" s="1"/>
  <c r="J28" i="24" s="1"/>
  <c r="D28" i="24"/>
  <c r="C28" i="24"/>
  <c r="A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C23" i="24"/>
  <c r="E22" i="24"/>
  <c r="I22" i="24" s="1"/>
  <c r="J22" i="24" s="1"/>
  <c r="D22" i="24"/>
  <c r="C22" i="24"/>
  <c r="A22" i="24"/>
  <c r="D20" i="24"/>
  <c r="I18" i="24"/>
  <c r="D18" i="24"/>
  <c r="C18" i="24"/>
  <c r="E16" i="24"/>
  <c r="I16" i="24" s="1"/>
  <c r="D16" i="24"/>
  <c r="C16" i="24"/>
  <c r="A16" i="24"/>
  <c r="E14" i="24"/>
  <c r="I14" i="24" s="1"/>
  <c r="D14" i="24"/>
  <c r="C14" i="24"/>
  <c r="A14" i="24"/>
  <c r="B10" i="24"/>
  <c r="B40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A18" i="23"/>
  <c r="E17" i="23"/>
  <c r="I17" i="23" s="1"/>
  <c r="D17" i="23"/>
  <c r="C17" i="23"/>
  <c r="A17" i="23"/>
  <c r="E16" i="23"/>
  <c r="D16" i="23"/>
  <c r="C16" i="23"/>
  <c r="A16" i="23"/>
  <c r="E15" i="23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7" i="22"/>
  <c r="I17" i="22"/>
  <c r="J17" i="22" s="1"/>
  <c r="H17" i="22"/>
  <c r="L16" i="22"/>
  <c r="I16" i="22"/>
  <c r="J16" i="22" s="1"/>
  <c r="H16" i="22"/>
  <c r="L15" i="22"/>
  <c r="I15" i="22"/>
  <c r="J15" i="22" s="1"/>
  <c r="H15" i="22"/>
  <c r="I14" i="22"/>
  <c r="J14" i="22" s="1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L14" i="25" l="1"/>
  <c r="L15" i="25"/>
  <c r="L16" i="25"/>
  <c r="L17" i="25"/>
  <c r="L19" i="25"/>
  <c r="L20" i="25"/>
  <c r="L21" i="25"/>
  <c r="L22" i="25"/>
  <c r="L23" i="25"/>
  <c r="L24" i="25"/>
  <c r="L25" i="25"/>
  <c r="L26" i="25"/>
  <c r="L27" i="25"/>
  <c r="H19" i="25"/>
  <c r="H20" i="25"/>
  <c r="H21" i="25"/>
  <c r="H22" i="25"/>
  <c r="H23" i="25"/>
  <c r="H24" i="25"/>
  <c r="H25" i="25"/>
  <c r="H26" i="25"/>
  <c r="H27" i="25"/>
  <c r="E28" i="25"/>
  <c r="L14" i="24"/>
  <c r="L16" i="24"/>
  <c r="L18" i="24"/>
  <c r="L20" i="24"/>
  <c r="L22" i="24"/>
  <c r="L23" i="24"/>
  <c r="L24" i="24"/>
  <c r="L25" i="24"/>
  <c r="L26" i="24"/>
  <c r="L27" i="24"/>
  <c r="L28" i="24"/>
  <c r="L29" i="24"/>
  <c r="L30" i="24"/>
  <c r="H22" i="24"/>
  <c r="H23" i="24"/>
  <c r="H24" i="24"/>
  <c r="H25" i="24"/>
  <c r="H26" i="24"/>
  <c r="H27" i="24"/>
  <c r="H28" i="24"/>
  <c r="H29" i="24"/>
  <c r="H30" i="24"/>
  <c r="E31" i="24"/>
  <c r="L14" i="23"/>
  <c r="L15" i="23"/>
  <c r="L16" i="23"/>
  <c r="L17" i="23"/>
  <c r="L19" i="23"/>
  <c r="L20" i="23"/>
  <c r="L21" i="23"/>
  <c r="L22" i="23"/>
  <c r="L23" i="23"/>
  <c r="L24" i="23"/>
  <c r="L25" i="23"/>
  <c r="L26" i="23"/>
  <c r="L27" i="23"/>
  <c r="H19" i="23"/>
  <c r="H20" i="23"/>
  <c r="H21" i="23"/>
  <c r="H22" i="23"/>
  <c r="H23" i="23"/>
  <c r="H24" i="23"/>
  <c r="H25" i="23"/>
  <c r="H26" i="23"/>
  <c r="H27" i="23"/>
  <c r="E28" i="23"/>
  <c r="H22" i="22"/>
  <c r="H26" i="22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31" i="24"/>
  <c r="J31" i="24" s="1"/>
  <c r="L31" i="24"/>
  <c r="H31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<sst xmlns="http://schemas.openxmlformats.org/spreadsheetml/2006/main" count="225" uniqueCount="53">
  <si>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</si>
  <si>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</si>
  <si>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</si>
  <si>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</si>
  <si>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</si>
  <si>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</si>
  <si>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</si>
  <si>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</si>
  <si>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</si>
  <si>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</si>
  <si>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</si>
  <si>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</si>
  <si>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</si>
  <si>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</si>
  <si>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</si>
  <si>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</si>
  <si>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</si>
  <si>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</si>
  <si>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</si>
  <si>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</si>
  <si>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</si>
  <si>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</si>
  <si>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</si>
  <si>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</si>
  <si>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</si>
  <si>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</si>
  <si>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</si>
  <si>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</si>
  <si>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</si>
  <si>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</si>
  <si>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</si>
  <si>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AMBIENTAL</t>
  </si>
  <si>
    <t>Avelino Dominguez Rodriguez</t>
  </si>
  <si>
    <t>Jessica A. Reyes Larios</t>
  </si>
  <si>
    <t>IAMB</t>
  </si>
  <si>
    <t>II</t>
  </si>
  <si>
    <t>III</t>
  </si>
  <si>
    <t>IV</t>
  </si>
  <si>
    <t>V</t>
  </si>
  <si>
    <t>FIN</t>
  </si>
  <si>
    <t>me</t>
  </si>
  <si>
    <t>Algebra Lineal</t>
  </si>
  <si>
    <t>Fisica</t>
  </si>
  <si>
    <t>Balance de materia y energia</t>
  </si>
  <si>
    <t>406A</t>
  </si>
  <si>
    <t>Fisicoquimica</t>
  </si>
  <si>
    <t>ago-dic 2024</t>
  </si>
  <si>
    <t>Fisicoquímica II</t>
  </si>
  <si>
    <t>Mecánica de fluidos</t>
  </si>
  <si>
    <t>306A</t>
  </si>
  <si>
    <t>506A</t>
  </si>
  <si>
    <t>506B</t>
  </si>
  <si>
    <t>Termodinámica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</si>
</sst>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85" zoomScaleNormal="85" zoomScaleSheetLayoutView="100" workbookViewId="0">
      <selection activeCell="A15" sqref="A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4" t="s">
        <v>4</v>
      </c>
      <c r="C8" s="34"/>
      <c r="D8" s="14" t="s">
        <v>5</v>
      </c>
      <c r="E8" s="5">
        <v>3</v>
      </c>
      <c r="G8" s="4" t="s">
        <v>6</v>
      </c>
      <c r="H8" s="5">
        <v>4</v>
      </c>
      <c r="I8" s="33" t="s">
        <v>7</v>
      </c>
      <c r="J8" s="33"/>
      <c r="K8" s="33"/>
      <c r="L8" s="34" t="s">
        <v>46</v>
      </c>
      <c r="M8" s="34"/>
      <c r="N8" s="34"/>
    </row>
    <row r="10" spans="1:14" x14ac:dyDescent="0.2">
      <c r="A10" s="4" t="s">
        <v>8</v>
      </c>
      <c r="B10" s="34" t="s">
        <v>32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8" t="s">
        <v>52</v>
      </c>
      <c r="B14" s="9" t="s">
        <v>21</v>
      </c>
      <c r="C14" s="9" t="s">
        <v>49</v>
      </c>
      <c r="D14" s="9" t="s">
        <v>34</v>
      </c>
      <c r="E14" s="9">
        <v>26</v>
      </c>
      <c r="F14" s="9">
        <v>18</v>
      </c>
      <c r="G14" s="9"/>
      <c r="H14" s="10">
        <f t="shared" ref="H14:H27" si="0">F14/E14</f>
        <v>0.69230769230769229</v>
      </c>
      <c r="I14" s="9">
        <f t="shared" ref="I14:I28" si="1">(E14-SUM(F14:G14))-K14</f>
        <v>8</v>
      </c>
      <c r="J14" s="10">
        <f t="shared" ref="J14:J28" si="2">I14/E14</f>
        <v>0.30769230769230771</v>
      </c>
      <c r="K14" s="9">
        <v>0</v>
      </c>
      <c r="L14" s="10">
        <f t="shared" ref="L14:L28" si="3">K14/E14</f>
        <v>0</v>
      </c>
      <c r="M14" s="21">
        <v>74</v>
      </c>
      <c r="N14" s="15">
        <v>0.26</v>
      </c>
    </row>
    <row r="15" spans="1:14" s="11" customFormat="1" x14ac:dyDescent="0.2">
      <c r="A15" s="8" t="s">
        <v>47</v>
      </c>
      <c r="B15" s="9" t="s">
        <v>21</v>
      </c>
      <c r="C15" s="9" t="s">
        <v>50</v>
      </c>
      <c r="D15" s="9" t="s">
        <v>34</v>
      </c>
      <c r="E15" s="9">
        <v>23</v>
      </c>
      <c r="F15" s="9">
        <v>13</v>
      </c>
      <c r="G15" s="9"/>
      <c r="H15" s="10">
        <f t="shared" si="0"/>
        <v>0.56521739130434778</v>
      </c>
      <c r="I15" s="9">
        <f t="shared" si="1"/>
        <v>10</v>
      </c>
      <c r="J15" s="10">
        <f t="shared" si="2"/>
        <v>0.43478260869565216</v>
      </c>
      <c r="K15" s="9">
        <v>0</v>
      </c>
      <c r="L15" s="10">
        <f t="shared" si="3"/>
        <v>0</v>
      </c>
      <c r="M15" s="21">
        <v>40</v>
      </c>
      <c r="N15" s="15">
        <v>0.6</v>
      </c>
    </row>
    <row r="16" spans="1:14" s="11" customFormat="1" x14ac:dyDescent="0.2">
      <c r="A16" s="8" t="s">
        <v>48</v>
      </c>
      <c r="B16" s="9" t="s">
        <v>21</v>
      </c>
      <c r="C16" s="9" t="s">
        <v>50</v>
      </c>
      <c r="D16" s="9" t="s">
        <v>34</v>
      </c>
      <c r="E16" s="9">
        <v>27</v>
      </c>
      <c r="F16" s="9">
        <v>15</v>
      </c>
      <c r="G16" s="9"/>
      <c r="H16" s="10">
        <f t="shared" si="0"/>
        <v>0.55555555555555558</v>
      </c>
      <c r="I16" s="9">
        <f t="shared" si="1"/>
        <v>12</v>
      </c>
      <c r="J16" s="10">
        <f t="shared" si="2"/>
        <v>0.44444444444444442</v>
      </c>
      <c r="K16" s="9">
        <v>0</v>
      </c>
      <c r="L16" s="10">
        <f t="shared" si="3"/>
        <v>0</v>
      </c>
      <c r="M16" s="21">
        <v>41</v>
      </c>
      <c r="N16" s="15">
        <v>0.59</v>
      </c>
    </row>
    <row r="17" spans="1:14" s="11" customFormat="1" x14ac:dyDescent="0.2">
      <c r="A17" s="8" t="s">
        <v>48</v>
      </c>
      <c r="B17" s="9" t="s">
        <v>21</v>
      </c>
      <c r="C17" s="9" t="s">
        <v>51</v>
      </c>
      <c r="D17" s="9" t="s">
        <v>34</v>
      </c>
      <c r="E17" s="9">
        <v>15</v>
      </c>
      <c r="F17" s="9">
        <v>9</v>
      </c>
      <c r="G17" s="9"/>
      <c r="H17" s="10">
        <f t="shared" si="0"/>
        <v>0.6</v>
      </c>
      <c r="I17" s="9">
        <f t="shared" si="1"/>
        <v>6</v>
      </c>
      <c r="J17" s="10">
        <f t="shared" si="2"/>
        <v>0.4</v>
      </c>
      <c r="K17" s="9">
        <v>0</v>
      </c>
      <c r="L17" s="10">
        <f t="shared" si="3"/>
        <v>0</v>
      </c>
      <c r="M17" s="21">
        <v>45</v>
      </c>
      <c r="N17" s="15">
        <v>0.55000000000000004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21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91</v>
      </c>
      <c r="F28" s="17">
        <f>SUM(F14:F27)</f>
        <v>55</v>
      </c>
      <c r="G28" s="17">
        <f>SUM(G14:G27)</f>
        <v>0</v>
      </c>
      <c r="H28" s="18">
        <f>SUM(F28:G28)/E28</f>
        <v>0.60439560439560436</v>
      </c>
      <c r="I28" s="17">
        <f t="shared" si="1"/>
        <v>36</v>
      </c>
      <c r="J28" s="18">
        <f t="shared" si="2"/>
        <v>0.39560439560439559</v>
      </c>
      <c r="K28" s="17">
        <f>SUM(K14:K27)</f>
        <v>0</v>
      </c>
      <c r="L28" s="18">
        <f t="shared" si="3"/>
        <v>0</v>
      </c>
      <c r="M28" s="17">
        <f>AVERAGE(M14:M27)</f>
        <v>50</v>
      </c>
      <c r="N28" s="19">
        <f>AVERAGE(N14:N27)</f>
        <v>0.5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Avelino Dominguez Rodriguez</v>
      </c>
      <c r="C37" s="40"/>
      <c r="D37" s="40"/>
      <c r="E37" s="13"/>
      <c r="F37" s="13"/>
      <c r="G37" s="40" t="s">
        <v>33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zoomScale="85" zoomScaleNormal="85" zoomScaleSheetLayoutView="100" workbookViewId="0">
      <selection activeCell="G17" sqref="G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2</v>
      </c>
      <c r="C8" s="34"/>
      <c r="D8" s="14" t="s">
        <v>5</v>
      </c>
      <c r="E8" s="20">
        <f>'1'!E8</f>
        <v>3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ago-dic 2024</v>
      </c>
      <c r="M8" s="34"/>
      <c r="N8" s="34"/>
    </row>
    <row r="10" spans="1:14" x14ac:dyDescent="0.2">
      <c r="A10" s="4" t="s">
        <v>8</v>
      </c>
      <c r="B10" s="34" t="str">
        <f>'1'!B10</f>
        <v>Avelino Dominguez Rodriguez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Termodinámica</v>
      </c>
      <c r="B14" s="9" t="s">
        <v>35</v>
      </c>
      <c r="C14" s="9" t="str">
        <f>'1'!C14</f>
        <v>306A</v>
      </c>
      <c r="D14" s="9" t="str">
        <f>'1'!D14</f>
        <v>IAMB</v>
      </c>
      <c r="E14" s="9">
        <f>'1'!E14</f>
        <v>26</v>
      </c>
      <c r="F14" s="9">
        <v>23</v>
      </c>
      <c r="G14" s="9"/>
      <c r="H14" s="10">
        <f t="shared" ref="H14:H27" si="0">F14/E14</f>
        <v>0.88461538461538458</v>
      </c>
      <c r="I14" s="9">
        <f t="shared" ref="I14:I28" si="1">(E14-SUM(F14:G14))-K14</f>
        <v>3</v>
      </c>
      <c r="J14" s="10">
        <f t="shared" ref="J14:J28" si="2">I14/E14</f>
        <v>0.11538461538461539</v>
      </c>
      <c r="K14" s="9">
        <v>0</v>
      </c>
      <c r="L14" s="10">
        <f t="shared" ref="L14:L28" si="3">K14/E14</f>
        <v>0</v>
      </c>
      <c r="M14" s="9">
        <v>67</v>
      </c>
      <c r="N14" s="15">
        <v>0.6</v>
      </c>
    </row>
    <row r="15" spans="1:14" s="11" customFormat="1" x14ac:dyDescent="0.2">
      <c r="A15" s="9" t="str">
        <f>'1'!A15</f>
        <v>Fisicoquímica II</v>
      </c>
      <c r="B15" s="9" t="s">
        <v>35</v>
      </c>
      <c r="C15" s="9" t="str">
        <f>'1'!C15</f>
        <v>506A</v>
      </c>
      <c r="D15" s="9" t="str">
        <f>'1'!D15</f>
        <v>IAMB</v>
      </c>
      <c r="E15" s="9">
        <f>'1'!E15</f>
        <v>23</v>
      </c>
      <c r="F15" s="9">
        <v>21</v>
      </c>
      <c r="G15" s="9"/>
      <c r="H15" s="10">
        <f t="shared" si="0"/>
        <v>0.91304347826086951</v>
      </c>
      <c r="I15" s="9">
        <f t="shared" si="1"/>
        <v>2</v>
      </c>
      <c r="J15" s="10">
        <f t="shared" si="2"/>
        <v>8.6956521739130432E-2</v>
      </c>
      <c r="K15" s="9">
        <v>0</v>
      </c>
      <c r="L15" s="10">
        <f t="shared" si="3"/>
        <v>0</v>
      </c>
      <c r="M15" s="9">
        <v>60</v>
      </c>
      <c r="N15" s="15">
        <v>0.8</v>
      </c>
    </row>
    <row r="16" spans="1:14" s="11" customFormat="1" x14ac:dyDescent="0.2">
      <c r="A16" s="9" t="str">
        <f>'1'!A16</f>
        <v>Mecánica de fluidos</v>
      </c>
      <c r="B16" s="9" t="s">
        <v>35</v>
      </c>
      <c r="C16" s="9" t="str">
        <f>'1'!C16</f>
        <v>506A</v>
      </c>
      <c r="D16" s="9" t="str">
        <f>'1'!D16</f>
        <v>IAMB</v>
      </c>
      <c r="E16" s="9">
        <f>'1'!E16</f>
        <v>27</v>
      </c>
      <c r="F16" s="9">
        <v>23</v>
      </c>
      <c r="G16" s="9"/>
      <c r="H16" s="10">
        <f t="shared" si="0"/>
        <v>0.85185185185185186</v>
      </c>
      <c r="I16" s="9">
        <f t="shared" si="1"/>
        <v>4</v>
      </c>
      <c r="J16" s="10">
        <f t="shared" si="2"/>
        <v>0.14814814814814814</v>
      </c>
      <c r="K16" s="9">
        <v>0</v>
      </c>
      <c r="L16" s="10">
        <f t="shared" si="3"/>
        <v>0</v>
      </c>
      <c r="M16" s="9">
        <v>60</v>
      </c>
      <c r="N16" s="15">
        <v>0.74</v>
      </c>
    </row>
    <row r="17" spans="1:14" s="11" customFormat="1" x14ac:dyDescent="0.2">
      <c r="A17" s="9" t="str">
        <f>'1'!A17</f>
        <v>Mecánica de fluidos</v>
      </c>
      <c r="B17" s="9" t="s">
        <v>35</v>
      </c>
      <c r="C17" s="9" t="str">
        <f>'1'!C17</f>
        <v>506B</v>
      </c>
      <c r="D17" s="9" t="str">
        <f>'1'!D17</f>
        <v>IAMB</v>
      </c>
      <c r="E17" s="9">
        <f>'1'!E17</f>
        <v>15</v>
      </c>
      <c r="F17" s="9">
        <v>13</v>
      </c>
      <c r="G17" s="9"/>
      <c r="H17" s="10">
        <f t="shared" si="0"/>
        <v>0.8666666666666667</v>
      </c>
      <c r="I17" s="9">
        <f t="shared" si="1"/>
        <v>2</v>
      </c>
      <c r="J17" s="10">
        <f t="shared" si="2"/>
        <v>0.13333333333333333</v>
      </c>
      <c r="K17" s="9">
        <v>0</v>
      </c>
      <c r="L17" s="10">
        <f t="shared" si="3"/>
        <v>0</v>
      </c>
      <c r="M17" s="9">
        <v>75</v>
      </c>
      <c r="N17" s="15">
        <v>0.82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91</v>
      </c>
      <c r="F28" s="17">
        <f>SUM(F14:F27)</f>
        <v>80</v>
      </c>
      <c r="G28" s="17">
        <f>SUM(G14:G27)</f>
        <v>0</v>
      </c>
      <c r="H28" s="18">
        <f>SUM(F28:G28)/E28</f>
        <v>0.87912087912087911</v>
      </c>
      <c r="I28" s="17">
        <f t="shared" si="1"/>
        <v>11</v>
      </c>
      <c r="J28" s="18">
        <f t="shared" si="2"/>
        <v>0.12087912087912088</v>
      </c>
      <c r="K28" s="17">
        <f>SUM(K14:K27)</f>
        <v>0</v>
      </c>
      <c r="L28" s="18">
        <f t="shared" si="3"/>
        <v>0</v>
      </c>
      <c r="M28" s="17">
        <f>AVERAGE(M14:M27)</f>
        <v>65.5</v>
      </c>
      <c r="N28" s="19">
        <f>AVERAGE(N14:N27)</f>
        <v>0.73999999999999988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Avelino Dominguez Rodriguez</v>
      </c>
      <c r="C37" s="40"/>
      <c r="D37" s="40"/>
      <c r="E37" s="13"/>
      <c r="F37" s="13"/>
      <c r="G37" s="40" t="s">
        <v>33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J15" sqref="J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3</v>
      </c>
      <c r="C8" s="34"/>
      <c r="D8" s="14" t="s">
        <v>5</v>
      </c>
      <c r="E8" s="20">
        <f>'1'!E8</f>
        <v>3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ago-dic 2024</v>
      </c>
      <c r="M8" s="34"/>
      <c r="N8" s="34"/>
    </row>
    <row r="10" spans="1:14" x14ac:dyDescent="0.2">
      <c r="A10" s="4" t="s">
        <v>8</v>
      </c>
      <c r="B10" s="34" t="str">
        <f>'1'!B10</f>
        <v>Avelino Dominguez Rodriguez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Termodinámica</v>
      </c>
      <c r="B14" s="9" t="s">
        <v>36</v>
      </c>
      <c r="C14" s="9" t="str">
        <f>'1'!C14</f>
        <v>306A</v>
      </c>
      <c r="D14" s="9" t="str">
        <f>'1'!D14</f>
        <v>IAMB</v>
      </c>
      <c r="E14" s="9">
        <f>'1'!E14</f>
        <v>26</v>
      </c>
      <c r="F14" s="9">
        <v>24</v>
      </c>
      <c r="G14" s="9"/>
      <c r="H14" s="10">
        <v>0.8</v>
      </c>
      <c r="I14" s="9">
        <f t="shared" ref="I14:I28" si="0">(E14-SUM(F14:G14))-K14</f>
        <v>2</v>
      </c>
      <c r="J14" s="10">
        <v>0.2</v>
      </c>
      <c r="K14" s="9"/>
      <c r="L14" s="10">
        <f t="shared" ref="L14:L28" si="1">K14/E14</f>
        <v>0</v>
      </c>
      <c r="M14" s="9">
        <v>57</v>
      </c>
      <c r="N14" s="15">
        <v>0.73</v>
      </c>
    </row>
    <row r="15" spans="1:14" s="11" customFormat="1" x14ac:dyDescent="0.2">
      <c r="A15" s="9" t="str">
        <f>'1'!A15</f>
        <v>Fisicoquímica II</v>
      </c>
      <c r="B15" s="9" t="s">
        <v>36</v>
      </c>
      <c r="C15" s="9" t="str">
        <f>'1'!C15</f>
        <v>506A</v>
      </c>
      <c r="D15" s="9" t="str">
        <f>'1'!D15</f>
        <v>IAMB</v>
      </c>
      <c r="E15" s="9">
        <f>'1'!E15</f>
        <v>23</v>
      </c>
      <c r="F15" s="9">
        <v>22</v>
      </c>
      <c r="G15" s="9"/>
      <c r="H15" s="10">
        <v>0.85</v>
      </c>
      <c r="I15" s="9">
        <v>4</v>
      </c>
      <c r="J15" s="10">
        <v>0.15</v>
      </c>
      <c r="K15" s="9"/>
      <c r="L15" s="10">
        <f t="shared" si="1"/>
        <v>0</v>
      </c>
      <c r="M15" s="9">
        <v>60</v>
      </c>
      <c r="N15" s="15">
        <v>0.78</v>
      </c>
    </row>
    <row r="16" spans="1:14" s="11" customFormat="1" x14ac:dyDescent="0.2">
      <c r="A16" s="9" t="str">
        <f>'1'!A16</f>
        <v>Mecánica de fluidos</v>
      </c>
      <c r="B16" s="9" t="s">
        <v>36</v>
      </c>
      <c r="C16" s="9" t="str">
        <f>'1'!C16</f>
        <v>506A</v>
      </c>
      <c r="D16" s="9" t="str">
        <f>'1'!D16</f>
        <v>IAMB</v>
      </c>
      <c r="E16" s="9">
        <f>'1'!E16</f>
        <v>27</v>
      </c>
      <c r="F16" s="9">
        <v>22</v>
      </c>
      <c r="G16" s="9"/>
      <c r="H16" s="10">
        <v>0.73</v>
      </c>
      <c r="I16" s="9">
        <v>8</v>
      </c>
      <c r="J16" s="10">
        <v>0.27</v>
      </c>
      <c r="K16" s="9"/>
      <c r="L16" s="10">
        <f t="shared" si="1"/>
        <v>0</v>
      </c>
      <c r="M16" s="9">
        <v>65</v>
      </c>
      <c r="N16" s="15">
        <v>0.52</v>
      </c>
    </row>
    <row r="17" spans="1:14" s="11" customFormat="1" x14ac:dyDescent="0.2">
      <c r="A17" s="9" t="str">
        <f>'1'!A17</f>
        <v>Mecánica de fluidos</v>
      </c>
      <c r="B17" s="9" t="s">
        <v>36</v>
      </c>
      <c r="C17" s="9" t="str">
        <f>'1'!C17</f>
        <v>506B</v>
      </c>
      <c r="D17" s="9" t="str">
        <f>'1'!D17</f>
        <v>IAMB</v>
      </c>
      <c r="E17" s="9">
        <f>'1'!E17</f>
        <v>15</v>
      </c>
      <c r="F17" s="9">
        <v>25</v>
      </c>
      <c r="G17" s="9"/>
      <c r="H17" s="10">
        <v>0.89</v>
      </c>
      <c r="I17" s="9">
        <f t="shared" si="0"/>
        <v>-10</v>
      </c>
      <c r="J17" s="10">
        <v>0.11</v>
      </c>
      <c r="K17" s="9"/>
      <c r="L17" s="10">
        <f t="shared" si="1"/>
        <v>0</v>
      </c>
      <c r="M17" s="9">
        <v>77</v>
      </c>
      <c r="N17" s="15">
        <v>0.8</v>
      </c>
    </row>
    <row r="18" spans="1:14" s="11" customFormat="1" x14ac:dyDescent="0.2">
      <c r="A18" s="9">
        <f>'1'!A18</f>
        <v>0</v>
      </c>
      <c r="B18" s="9" t="s">
        <v>36</v>
      </c>
      <c r="C18" s="9" t="s">
        <v>44</v>
      </c>
      <c r="D18" s="9" t="s">
        <v>34</v>
      </c>
      <c r="E18" s="9">
        <v>25</v>
      </c>
      <c r="F18" s="9">
        <v>22</v>
      </c>
      <c r="G18" s="9"/>
      <c r="H18" s="10">
        <v>0.88</v>
      </c>
      <c r="I18" s="9">
        <v>3</v>
      </c>
      <c r="J18" s="10">
        <v>0.12</v>
      </c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ref="H19:H27" si="2">F19/E19</f>
        <v>#DIV/0!</v>
      </c>
      <c r="I19" s="9">
        <f t="shared" si="0"/>
        <v>0</v>
      </c>
      <c r="J19" s="10" t="e">
        <f t="shared" ref="J19:J28" si="3">I19/E19</f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2"/>
        <v>#DIV/0!</v>
      </c>
      <c r="I20" s="9">
        <f t="shared" si="0"/>
        <v>0</v>
      </c>
      <c r="J20" s="10" t="e">
        <f t="shared" si="3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2"/>
        <v>#DIV/0!</v>
      </c>
      <c r="I21" s="9">
        <f t="shared" si="0"/>
        <v>0</v>
      </c>
      <c r="J21" s="10" t="e">
        <f t="shared" si="3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2"/>
        <v>#DIV/0!</v>
      </c>
      <c r="I22" s="9">
        <f t="shared" si="0"/>
        <v>0</v>
      </c>
      <c r="J22" s="10" t="e">
        <f t="shared" si="3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2"/>
        <v>#DIV/0!</v>
      </c>
      <c r="I23" s="9">
        <f t="shared" si="0"/>
        <v>0</v>
      </c>
      <c r="J23" s="10" t="e">
        <f t="shared" si="3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2"/>
        <v>#DIV/0!</v>
      </c>
      <c r="I24" s="9">
        <f t="shared" si="0"/>
        <v>0</v>
      </c>
      <c r="J24" s="10" t="e">
        <f t="shared" si="3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2"/>
        <v>#DIV/0!</v>
      </c>
      <c r="I25" s="9">
        <f t="shared" si="0"/>
        <v>0</v>
      </c>
      <c r="J25" s="10" t="e">
        <f t="shared" si="3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2"/>
        <v>#DIV/0!</v>
      </c>
      <c r="I26" s="9">
        <f t="shared" si="0"/>
        <v>0</v>
      </c>
      <c r="J26" s="10" t="e">
        <f t="shared" si="3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2"/>
        <v>#DIV/0!</v>
      </c>
      <c r="I27" s="9">
        <f t="shared" si="0"/>
        <v>0</v>
      </c>
      <c r="J27" s="10" t="e">
        <f t="shared" si="3"/>
        <v>#DIV/0!</v>
      </c>
      <c r="K27" s="9"/>
      <c r="L27" s="10" t="e">
        <f t="shared" si="1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116</v>
      </c>
      <c r="F28" s="17">
        <f>SUM(F14:F27)</f>
        <v>115</v>
      </c>
      <c r="G28" s="17">
        <f>SUM(G14:G27)</f>
        <v>0</v>
      </c>
      <c r="H28" s="18">
        <f>SUM(F28:G28)/E28</f>
        <v>0.99137931034482762</v>
      </c>
      <c r="I28" s="17">
        <f t="shared" si="0"/>
        <v>1</v>
      </c>
      <c r="J28" s="18">
        <f t="shared" si="3"/>
        <v>8.6206896551724137E-3</v>
      </c>
      <c r="K28" s="17">
        <f>SUM(K14:K27)</f>
        <v>0</v>
      </c>
      <c r="L28" s="18">
        <f t="shared" si="1"/>
        <v>0</v>
      </c>
      <c r="M28" s="17">
        <f>AVERAGE(M14:M27)</f>
        <v>64.75</v>
      </c>
      <c r="N28" s="19">
        <f>AVERAGE(N14:N27)</f>
        <v>0.70750000000000002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Avelino Dominguez Rodriguez</v>
      </c>
      <c r="C37" s="40"/>
      <c r="D37" s="40"/>
      <c r="E37" s="13"/>
      <c r="F37" s="13"/>
      <c r="G37" s="40" t="s">
        <v>33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40"/>
  <sheetViews>
    <sheetView topLeftCell="A22" zoomScale="85" zoomScaleNormal="85" zoomScaleSheetLayoutView="100" workbookViewId="0">
      <selection activeCell="K21" sqref="K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4</v>
      </c>
      <c r="C8" s="34"/>
      <c r="D8" s="14" t="s">
        <v>5</v>
      </c>
      <c r="E8" s="20">
        <f>'1'!E8</f>
        <v>3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ago-dic 2024</v>
      </c>
      <c r="M8" s="34"/>
      <c r="N8" s="34"/>
    </row>
    <row r="10" spans="1:14" x14ac:dyDescent="0.2">
      <c r="A10" s="4" t="s">
        <v>8</v>
      </c>
      <c r="B10" s="34" t="str">
        <f>'1'!B10</f>
        <v>Avelino Dominguez Rodriguez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Termodinámica</v>
      </c>
      <c r="B14" s="9" t="s">
        <v>37</v>
      </c>
      <c r="C14" s="9" t="str">
        <f>'1'!C14</f>
        <v>306A</v>
      </c>
      <c r="D14" s="9" t="str">
        <f>'1'!D14</f>
        <v>IAMB</v>
      </c>
      <c r="E14" s="9">
        <f>'1'!E14</f>
        <v>26</v>
      </c>
      <c r="F14" s="9">
        <v>27</v>
      </c>
      <c r="G14" s="9"/>
      <c r="H14" s="10">
        <v>0.9</v>
      </c>
      <c r="I14" s="9">
        <f t="shared" ref="I14:I31" si="0">(E14-SUM(F14:G14))-K14</f>
        <v>-1</v>
      </c>
      <c r="J14" s="10">
        <v>0.1</v>
      </c>
      <c r="K14" s="9"/>
      <c r="L14" s="10">
        <f t="shared" ref="L14:L31" si="1">K14/E14</f>
        <v>0</v>
      </c>
      <c r="M14" s="9">
        <v>65</v>
      </c>
      <c r="N14" s="15">
        <v>0.55000000000000004</v>
      </c>
    </row>
    <row r="15" spans="1:14" s="11" customFormat="1" x14ac:dyDescent="0.2">
      <c r="A15" s="9" t="s">
        <v>41</v>
      </c>
      <c r="B15" s="9" t="s">
        <v>38</v>
      </c>
      <c r="C15" s="9" t="str">
        <f>'1'!C15</f>
        <v>506A</v>
      </c>
      <c r="D15" s="9" t="s">
        <v>34</v>
      </c>
      <c r="E15" s="9">
        <v>30</v>
      </c>
      <c r="F15" s="9">
        <v>26</v>
      </c>
      <c r="G15" s="9"/>
      <c r="H15" s="10">
        <v>0.87</v>
      </c>
      <c r="I15" s="9">
        <v>4</v>
      </c>
      <c r="J15" s="10">
        <v>0.13</v>
      </c>
      <c r="K15" s="9"/>
      <c r="L15" s="10"/>
      <c r="M15" s="9">
        <v>60</v>
      </c>
      <c r="N15" s="15">
        <v>0.56999999999999995</v>
      </c>
    </row>
    <row r="16" spans="1:14" s="11" customFormat="1" x14ac:dyDescent="0.2">
      <c r="A16" s="9" t="str">
        <f>'1'!A15</f>
        <v>Fisicoquímica II</v>
      </c>
      <c r="B16" s="9" t="s">
        <v>37</v>
      </c>
      <c r="C16" s="9" t="str">
        <f>'1'!C15</f>
        <v>506A</v>
      </c>
      <c r="D16" s="9" t="str">
        <f>'1'!D15</f>
        <v>IAMB</v>
      </c>
      <c r="E16" s="9">
        <f>'1'!E15</f>
        <v>23</v>
      </c>
      <c r="F16" s="9">
        <v>22</v>
      </c>
      <c r="G16" s="9"/>
      <c r="H16" s="10">
        <v>0.85</v>
      </c>
      <c r="I16" s="9">
        <f t="shared" si="0"/>
        <v>1</v>
      </c>
      <c r="J16" s="10">
        <v>0.15</v>
      </c>
      <c r="K16" s="9"/>
      <c r="L16" s="10">
        <f t="shared" si="1"/>
        <v>0</v>
      </c>
      <c r="M16" s="9">
        <v>60</v>
      </c>
      <c r="N16" s="15">
        <v>0.84</v>
      </c>
    </row>
    <row r="17" spans="1:14" s="11" customFormat="1" x14ac:dyDescent="0.2">
      <c r="A17" s="9" t="s">
        <v>42</v>
      </c>
      <c r="B17" s="9" t="s">
        <v>37</v>
      </c>
      <c r="C17" s="9" t="str">
        <f>'1'!C16</f>
        <v>506A</v>
      </c>
      <c r="D17" s="9" t="s">
        <v>34</v>
      </c>
      <c r="E17" s="9">
        <v>30</v>
      </c>
      <c r="F17" s="9">
        <v>26</v>
      </c>
      <c r="G17" s="9"/>
      <c r="H17" s="10">
        <v>0.87</v>
      </c>
      <c r="I17" s="9">
        <v>4</v>
      </c>
      <c r="J17" s="10">
        <v>0.13</v>
      </c>
      <c r="K17" s="9"/>
      <c r="L17" s="10"/>
      <c r="M17" s="9">
        <v>62</v>
      </c>
      <c r="N17" s="15">
        <v>0.55000000000000004</v>
      </c>
    </row>
    <row r="18" spans="1:14" s="11" customFormat="1" x14ac:dyDescent="0.2">
      <c r="A18" s="9" t="s">
        <v>42</v>
      </c>
      <c r="B18" s="9" t="s">
        <v>38</v>
      </c>
      <c r="C18" s="9" t="str">
        <f>'1'!C16</f>
        <v>506A</v>
      </c>
      <c r="D18" s="9" t="str">
        <f>'1'!D16</f>
        <v>IAMB</v>
      </c>
      <c r="E18" s="9">
        <v>30</v>
      </c>
      <c r="F18" s="9">
        <v>26</v>
      </c>
      <c r="G18" s="9"/>
      <c r="H18" s="10">
        <v>0.87</v>
      </c>
      <c r="I18" s="9">
        <f t="shared" si="0"/>
        <v>4</v>
      </c>
      <c r="J18" s="10">
        <v>0.13</v>
      </c>
      <c r="K18" s="9"/>
      <c r="L18" s="10">
        <f t="shared" si="1"/>
        <v>0</v>
      </c>
      <c r="M18" s="9">
        <v>62</v>
      </c>
      <c r="N18" s="15">
        <v>0.52</v>
      </c>
    </row>
    <row r="19" spans="1:14" s="11" customFormat="1" x14ac:dyDescent="0.2">
      <c r="A19" s="9" t="s">
        <v>45</v>
      </c>
      <c r="B19" s="9" t="s">
        <v>37</v>
      </c>
      <c r="C19" s="9" t="s">
        <v>44</v>
      </c>
      <c r="D19" s="9" t="s">
        <v>34</v>
      </c>
      <c r="E19" s="9">
        <v>28</v>
      </c>
      <c r="F19" s="9">
        <v>22</v>
      </c>
      <c r="G19" s="9"/>
      <c r="H19" s="10">
        <v>0.79</v>
      </c>
      <c r="I19" s="9">
        <v>6</v>
      </c>
      <c r="J19" s="10">
        <v>0.21</v>
      </c>
      <c r="K19" s="9"/>
      <c r="L19" s="10"/>
      <c r="M19" s="9">
        <v>65</v>
      </c>
      <c r="N19" s="15">
        <v>0.68</v>
      </c>
    </row>
    <row r="20" spans="1:14" s="11" customFormat="1" x14ac:dyDescent="0.2">
      <c r="A20" s="9" t="s">
        <v>45</v>
      </c>
      <c r="B20" s="9" t="s">
        <v>38</v>
      </c>
      <c r="C20" s="9" t="s">
        <v>44</v>
      </c>
      <c r="D20" s="9" t="str">
        <f>'1'!D17</f>
        <v>IAMB</v>
      </c>
      <c r="E20" s="9">
        <v>28</v>
      </c>
      <c r="F20" s="9">
        <v>21</v>
      </c>
      <c r="G20" s="9"/>
      <c r="H20" s="10">
        <v>0.75</v>
      </c>
      <c r="I20" s="9">
        <v>7</v>
      </c>
      <c r="J20" s="10">
        <v>0.25</v>
      </c>
      <c r="K20" s="9"/>
      <c r="L20" s="10">
        <f t="shared" si="1"/>
        <v>0</v>
      </c>
      <c r="M20" s="9">
        <v>68</v>
      </c>
      <c r="N20" s="15">
        <v>0.75</v>
      </c>
    </row>
    <row r="21" spans="1:14" s="11" customFormat="1" x14ac:dyDescent="0.2">
      <c r="A21" s="9" t="s">
        <v>43</v>
      </c>
      <c r="B21" s="9" t="s">
        <v>37</v>
      </c>
      <c r="C21" s="9" t="s">
        <v>44</v>
      </c>
      <c r="D21" s="9">
        <f>'1'!D18</f>
        <v>0</v>
      </c>
      <c r="E21" s="9">
        <v>25</v>
      </c>
      <c r="F21" s="9">
        <v>17</v>
      </c>
      <c r="G21" s="9"/>
      <c r="H21" s="10">
        <v>0.68</v>
      </c>
      <c r="I21" s="9">
        <v>8</v>
      </c>
      <c r="J21" s="10">
        <v>0.32</v>
      </c>
      <c r="K21" s="9"/>
      <c r="L21" s="10"/>
      <c r="M21" s="9"/>
      <c r="N21" s="15"/>
    </row>
    <row r="22" spans="1:14" s="11" customFormat="1" x14ac:dyDescent="0.2">
      <c r="A22" s="9">
        <f>'1'!A19</f>
        <v>0</v>
      </c>
      <c r="B22" s="9"/>
      <c r="C22" s="9">
        <f>'1'!C19</f>
        <v>0</v>
      </c>
      <c r="D22" s="9">
        <f>'1'!D19</f>
        <v>0</v>
      </c>
      <c r="E22" s="9">
        <f>'1'!E19</f>
        <v>0</v>
      </c>
      <c r="F22" s="9"/>
      <c r="G22" s="9"/>
      <c r="H22" s="10" t="e">
        <f t="shared" ref="H22:H30" si="2">F22/E22</f>
        <v>#DIV/0!</v>
      </c>
      <c r="I22" s="9">
        <f t="shared" si="0"/>
        <v>0</v>
      </c>
      <c r="J22" s="10" t="e">
        <f t="shared" ref="J22:J31" si="3">I22/E22</f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">
      <c r="A23" s="9">
        <f>'1'!A20</f>
        <v>0</v>
      </c>
      <c r="B23" s="9"/>
      <c r="C23" s="9">
        <f>'1'!C20</f>
        <v>0</v>
      </c>
      <c r="D23" s="9" t="s">
        <v>40</v>
      </c>
      <c r="E23" s="9">
        <f>'1'!E20</f>
        <v>0</v>
      </c>
      <c r="F23" s="9"/>
      <c r="G23" s="9"/>
      <c r="H23" s="10" t="e">
        <f t="shared" si="2"/>
        <v>#DIV/0!</v>
      </c>
      <c r="I23" s="9">
        <f t="shared" si="0"/>
        <v>0</v>
      </c>
      <c r="J23" s="10" t="e">
        <f t="shared" si="3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">
      <c r="A24" s="9">
        <f>'1'!A21</f>
        <v>0</v>
      </c>
      <c r="B24" s="9"/>
      <c r="C24" s="9">
        <f>'1'!C21</f>
        <v>0</v>
      </c>
      <c r="D24" s="9">
        <f>'1'!D21</f>
        <v>0</v>
      </c>
      <c r="E24" s="9">
        <f>'1'!E21</f>
        <v>0</v>
      </c>
      <c r="F24" s="9"/>
      <c r="G24" s="9"/>
      <c r="H24" s="10" t="e">
        <f t="shared" si="2"/>
        <v>#DIV/0!</v>
      </c>
      <c r="I24" s="9">
        <f t="shared" si="0"/>
        <v>0</v>
      </c>
      <c r="J24" s="10" t="e">
        <f t="shared" si="3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">
      <c r="A25" s="9">
        <f>'1'!A22</f>
        <v>0</v>
      </c>
      <c r="B25" s="9"/>
      <c r="C25" s="9">
        <f>'1'!C22</f>
        <v>0</v>
      </c>
      <c r="D25" s="9">
        <f>'1'!D22</f>
        <v>0</v>
      </c>
      <c r="E25" s="9">
        <f>'1'!E22</f>
        <v>0</v>
      </c>
      <c r="F25" s="9"/>
      <c r="G25" s="9"/>
      <c r="H25" s="10" t="e">
        <f t="shared" si="2"/>
        <v>#DIV/0!</v>
      </c>
      <c r="I25" s="9">
        <f t="shared" si="0"/>
        <v>0</v>
      </c>
      <c r="J25" s="10" t="e">
        <f t="shared" si="3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">
      <c r="A26" s="9">
        <f>'1'!A23</f>
        <v>0</v>
      </c>
      <c r="B26" s="9"/>
      <c r="C26" s="9">
        <f>'1'!C23</f>
        <v>0</v>
      </c>
      <c r="D26" s="9">
        <f>'1'!D23</f>
        <v>0</v>
      </c>
      <c r="E26" s="9">
        <f>'1'!E23</f>
        <v>0</v>
      </c>
      <c r="F26" s="9"/>
      <c r="G26" s="9"/>
      <c r="H26" s="10" t="e">
        <f t="shared" si="2"/>
        <v>#DIV/0!</v>
      </c>
      <c r="I26" s="9">
        <f t="shared" si="0"/>
        <v>0</v>
      </c>
      <c r="J26" s="10" t="e">
        <f t="shared" si="3"/>
        <v>#DIV/0!</v>
      </c>
      <c r="K26" s="9"/>
      <c r="L26" s="10" t="e">
        <f t="shared" si="1"/>
        <v>#DIV/0!</v>
      </c>
      <c r="M26" s="9"/>
      <c r="N26" s="15"/>
    </row>
    <row r="27" spans="1:14" s="11" customFormat="1" x14ac:dyDescent="0.2">
      <c r="A27" s="9">
        <f>'1'!A24</f>
        <v>0</v>
      </c>
      <c r="B27" s="9"/>
      <c r="C27" s="9">
        <f>'1'!C24</f>
        <v>0</v>
      </c>
      <c r="D27" s="9">
        <f>'1'!D24</f>
        <v>0</v>
      </c>
      <c r="E27" s="9">
        <f>'1'!E24</f>
        <v>0</v>
      </c>
      <c r="F27" s="9"/>
      <c r="G27" s="9"/>
      <c r="H27" s="10" t="e">
        <f t="shared" si="2"/>
        <v>#DIV/0!</v>
      </c>
      <c r="I27" s="9">
        <f t="shared" si="0"/>
        <v>0</v>
      </c>
      <c r="J27" s="10" t="e">
        <f t="shared" si="3"/>
        <v>#DIV/0!</v>
      </c>
      <c r="K27" s="9"/>
      <c r="L27" s="10" t="e">
        <f t="shared" si="1"/>
        <v>#DIV/0!</v>
      </c>
      <c r="M27" s="9"/>
      <c r="N27" s="15"/>
    </row>
    <row r="28" spans="1:14" s="11" customFormat="1" x14ac:dyDescent="0.2">
      <c r="A28" s="9">
        <f>'1'!A25</f>
        <v>0</v>
      </c>
      <c r="B28" s="9"/>
      <c r="C28" s="9">
        <f>'1'!C25</f>
        <v>0</v>
      </c>
      <c r="D28" s="9">
        <f>'1'!D25</f>
        <v>0</v>
      </c>
      <c r="E28" s="9">
        <f>'1'!E25</f>
        <v>0</v>
      </c>
      <c r="F28" s="9"/>
      <c r="G28" s="9"/>
      <c r="H28" s="10" t="e">
        <f t="shared" si="2"/>
        <v>#DIV/0!</v>
      </c>
      <c r="I28" s="9">
        <f t="shared" si="0"/>
        <v>0</v>
      </c>
      <c r="J28" s="10" t="e">
        <f t="shared" si="3"/>
        <v>#DIV/0!</v>
      </c>
      <c r="K28" s="9"/>
      <c r="L28" s="10" t="e">
        <f t="shared" si="1"/>
        <v>#DIV/0!</v>
      </c>
      <c r="M28" s="9"/>
      <c r="N28" s="15"/>
    </row>
    <row r="29" spans="1:14" s="11" customFormat="1" x14ac:dyDescent="0.2">
      <c r="A29" s="9">
        <f>'1'!A26</f>
        <v>0</v>
      </c>
      <c r="B29" s="9"/>
      <c r="C29" s="9">
        <f>'1'!C26</f>
        <v>0</v>
      </c>
      <c r="D29" s="9">
        <f>'1'!D26</f>
        <v>0</v>
      </c>
      <c r="E29" s="9">
        <f>'1'!E26</f>
        <v>0</v>
      </c>
      <c r="F29" s="9"/>
      <c r="G29" s="9"/>
      <c r="H29" s="10" t="e">
        <f t="shared" si="2"/>
        <v>#DIV/0!</v>
      </c>
      <c r="I29" s="9">
        <f t="shared" si="0"/>
        <v>0</v>
      </c>
      <c r="J29" s="10" t="e">
        <f t="shared" si="3"/>
        <v>#DIV/0!</v>
      </c>
      <c r="K29" s="9"/>
      <c r="L29" s="10" t="e">
        <f t="shared" si="1"/>
        <v>#DIV/0!</v>
      </c>
      <c r="M29" s="9"/>
      <c r="N29" s="15"/>
    </row>
    <row r="30" spans="1:14" s="11" customFormat="1" ht="16.5" customHeight="1" x14ac:dyDescent="0.2">
      <c r="A30" s="9">
        <f>'1'!A27</f>
        <v>0</v>
      </c>
      <c r="B30" s="9"/>
      <c r="C30" s="9">
        <f>'1'!C27</f>
        <v>0</v>
      </c>
      <c r="D30" s="9">
        <f>'1'!D27</f>
        <v>0</v>
      </c>
      <c r="E30" s="9">
        <f>'1'!E27</f>
        <v>0</v>
      </c>
      <c r="F30" s="9"/>
      <c r="G30" s="9"/>
      <c r="H30" s="10" t="e">
        <f t="shared" si="2"/>
        <v>#DIV/0!</v>
      </c>
      <c r="I30" s="9">
        <f t="shared" si="0"/>
        <v>0</v>
      </c>
      <c r="J30" s="10" t="e">
        <f t="shared" si="3"/>
        <v>#DIV/0!</v>
      </c>
      <c r="K30" s="9"/>
      <c r="L30" s="10" t="e">
        <f t="shared" si="1"/>
        <v>#DIV/0!</v>
      </c>
      <c r="M30" s="9"/>
      <c r="N30" s="15"/>
    </row>
    <row r="31" spans="1:14" ht="13.5" thickBot="1" x14ac:dyDescent="0.25">
      <c r="A31" s="16" t="s">
        <v>24</v>
      </c>
      <c r="B31" s="17" t="s">
        <v>25</v>
      </c>
      <c r="C31" s="17" t="s">
        <v>25</v>
      </c>
      <c r="D31" s="17" t="s">
        <v>25</v>
      </c>
      <c r="E31" s="17">
        <f>SUM(E14:E30)</f>
        <v>220</v>
      </c>
      <c r="F31" s="17">
        <f>SUM(F14:F30)</f>
        <v>187</v>
      </c>
      <c r="G31" s="17">
        <f>SUM(G14:G30)</f>
        <v>0</v>
      </c>
      <c r="H31" s="18">
        <f>SUM(F31:G31)/E31</f>
        <v>0.85</v>
      </c>
      <c r="I31" s="17">
        <f t="shared" si="0"/>
        <v>33</v>
      </c>
      <c r="J31" s="18">
        <f t="shared" si="3"/>
        <v>0.15</v>
      </c>
      <c r="K31" s="17">
        <f>SUM(K14:K30)</f>
        <v>0</v>
      </c>
      <c r="L31" s="18">
        <f t="shared" si="1"/>
        <v>0</v>
      </c>
      <c r="M31" s="17">
        <f>AVERAGE(M14:M30)</f>
        <v>63.142857142857146</v>
      </c>
      <c r="N31" s="19">
        <f>AVERAGE(N14:N30)</f>
        <v>0.63714285714285712</v>
      </c>
    </row>
    <row r="33" spans="1:14" ht="120" customHeight="1" x14ac:dyDescent="0.2">
      <c r="A33" s="30" t="s">
        <v>26</v>
      </c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</row>
    <row r="35" spans="1:14" x14ac:dyDescent="0.2">
      <c r="A35" s="12"/>
    </row>
    <row r="36" spans="1:14" x14ac:dyDescent="0.2">
      <c r="B36" s="37" t="s">
        <v>27</v>
      </c>
      <c r="C36" s="37"/>
      <c r="D36" s="37"/>
      <c r="G36" s="22" t="s">
        <v>28</v>
      </c>
      <c r="H36" s="22"/>
      <c r="I36" s="22"/>
      <c r="J36" s="22"/>
    </row>
    <row r="37" spans="1:14" ht="62.25" customHeight="1" x14ac:dyDescent="0.2">
      <c r="B37" s="38"/>
      <c r="C37" s="38"/>
      <c r="D37" s="38"/>
      <c r="G37" s="34"/>
      <c r="H37" s="34"/>
      <c r="I37" s="34"/>
      <c r="J37" s="34"/>
    </row>
    <row r="38" spans="1:14" hidden="1" x14ac:dyDescent="0.2">
      <c r="A38" s="39" t="e">
        <v>#REF!</v>
      </c>
      <c r="B38" s="39"/>
      <c r="C38" s="6"/>
      <c r="E38" s="39"/>
      <c r="F38" s="39"/>
      <c r="G38" s="39"/>
      <c r="H38" s="39"/>
    </row>
    <row r="39" spans="1:14" hidden="1" x14ac:dyDescent="0.2"/>
    <row r="40" spans="1:14" ht="45" customHeight="1" x14ac:dyDescent="0.2">
      <c r="B40" s="40" t="str">
        <f>B10</f>
        <v>Avelino Dominguez Rodriguez</v>
      </c>
      <c r="C40" s="40"/>
      <c r="D40" s="40"/>
      <c r="E40" s="13"/>
      <c r="F40" s="13"/>
      <c r="G40" s="40" t="s">
        <v>33</v>
      </c>
      <c r="H40" s="40"/>
      <c r="I40" s="40"/>
      <c r="J40" s="40"/>
    </row>
  </sheetData>
  <mergeCells count="31">
    <mergeCell ref="A38:B38"/>
    <mergeCell ref="E38:H38"/>
    <mergeCell ref="B40:D40"/>
    <mergeCell ref="G40:J40"/>
    <mergeCell ref="M12:M13"/>
    <mergeCell ref="N12:N13"/>
    <mergeCell ref="A33:N33"/>
    <mergeCell ref="B37:D37"/>
    <mergeCell ref="G37:J37"/>
    <mergeCell ref="B36:D36"/>
    <mergeCell ref="G36:J3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honeticPr fontId="9" type="noConversion"/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10" zoomScale="85" zoomScaleNormal="85" zoomScaleSheetLayoutView="100" workbookViewId="0">
      <selection activeCell="M19" sqref="M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 t="s">
        <v>29</v>
      </c>
      <c r="C8" s="34"/>
      <c r="D8" s="14" t="s">
        <v>5</v>
      </c>
      <c r="E8" s="20">
        <f>'1'!E8</f>
        <v>3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ago-dic 2024</v>
      </c>
      <c r="M8" s="34"/>
      <c r="N8" s="34"/>
    </row>
    <row r="10" spans="1:14" x14ac:dyDescent="0.2">
      <c r="A10" s="4" t="s">
        <v>8</v>
      </c>
      <c r="B10" s="34" t="str">
        <f>'1'!B10</f>
        <v>Avelino Dominguez Rodriguez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Termodinámica</v>
      </c>
      <c r="B14" s="9" t="s">
        <v>39</v>
      </c>
      <c r="C14" s="9" t="str">
        <f>'1'!C14</f>
        <v>306A</v>
      </c>
      <c r="D14" s="9" t="str">
        <f>'1'!D14</f>
        <v>IAMB</v>
      </c>
      <c r="E14" s="9">
        <f>'1'!E14</f>
        <v>26</v>
      </c>
      <c r="F14" s="9">
        <v>23</v>
      </c>
      <c r="G14" s="9">
        <v>2</v>
      </c>
      <c r="H14" s="10">
        <v>0.83</v>
      </c>
      <c r="I14" s="9">
        <f t="shared" ref="I14:I28" si="0">(E14-SUM(F14:G14))-K14</f>
        <v>1</v>
      </c>
      <c r="J14" s="10">
        <v>0.17</v>
      </c>
      <c r="K14" s="9">
        <v>0</v>
      </c>
      <c r="L14" s="10">
        <f t="shared" ref="L14:L28" si="1">K14/E14</f>
        <v>0</v>
      </c>
      <c r="M14" s="9">
        <v>52</v>
      </c>
      <c r="N14" s="15">
        <v>0.65</v>
      </c>
    </row>
    <row r="15" spans="1:14" s="11" customFormat="1" x14ac:dyDescent="0.2">
      <c r="A15" s="9" t="str">
        <f>'1'!A15</f>
        <v>Fisicoquímica II</v>
      </c>
      <c r="B15" s="9" t="s">
        <v>39</v>
      </c>
      <c r="C15" s="9" t="str">
        <f>'1'!C15</f>
        <v>506A</v>
      </c>
      <c r="D15" s="9" t="str">
        <f>'1'!D15</f>
        <v>IAMB</v>
      </c>
      <c r="E15" s="9">
        <f>'1'!E15</f>
        <v>23</v>
      </c>
      <c r="F15" s="9">
        <v>20</v>
      </c>
      <c r="G15" s="9">
        <v>3</v>
      </c>
      <c r="H15" s="10">
        <v>0.88</v>
      </c>
      <c r="I15" s="9">
        <f t="shared" si="0"/>
        <v>0</v>
      </c>
      <c r="J15" s="10">
        <v>0.12</v>
      </c>
      <c r="K15" s="9">
        <v>0</v>
      </c>
      <c r="L15" s="10">
        <f t="shared" si="1"/>
        <v>0</v>
      </c>
      <c r="M15" s="9">
        <v>55</v>
      </c>
      <c r="N15" s="15">
        <v>0.67</v>
      </c>
    </row>
    <row r="16" spans="1:14" s="11" customFormat="1" x14ac:dyDescent="0.2">
      <c r="A16" s="9" t="str">
        <f>'1'!A16</f>
        <v>Mecánica de fluidos</v>
      </c>
      <c r="B16" s="9" t="s">
        <v>39</v>
      </c>
      <c r="C16" s="9" t="str">
        <f>'1'!C16</f>
        <v>506A</v>
      </c>
      <c r="D16" s="9" t="str">
        <f>'1'!D16</f>
        <v>IAMB</v>
      </c>
      <c r="E16" s="9">
        <f>'1'!E16</f>
        <v>27</v>
      </c>
      <c r="F16" s="9">
        <v>20</v>
      </c>
      <c r="G16" s="9">
        <v>6</v>
      </c>
      <c r="H16" s="10">
        <v>0.87</v>
      </c>
      <c r="I16" s="9">
        <f t="shared" si="0"/>
        <v>1</v>
      </c>
      <c r="J16" s="10">
        <v>0.13</v>
      </c>
      <c r="K16" s="9">
        <v>0</v>
      </c>
      <c r="L16" s="10">
        <f t="shared" si="1"/>
        <v>0</v>
      </c>
      <c r="M16" s="9">
        <v>43</v>
      </c>
      <c r="N16" s="15">
        <v>0.62</v>
      </c>
    </row>
    <row r="17" spans="1:14" s="11" customFormat="1" x14ac:dyDescent="0.2">
      <c r="A17" s="9" t="str">
        <f>'1'!A17</f>
        <v>Mecánica de fluidos</v>
      </c>
      <c r="B17" s="9" t="s">
        <v>39</v>
      </c>
      <c r="C17" s="9" t="str">
        <f>'1'!C17</f>
        <v>506B</v>
      </c>
      <c r="D17" s="9" t="str">
        <f>'1'!D17</f>
        <v>IAMB</v>
      </c>
      <c r="E17" s="9">
        <f>'1'!E17</f>
        <v>15</v>
      </c>
      <c r="F17" s="9">
        <v>22</v>
      </c>
      <c r="G17" s="9">
        <v>4</v>
      </c>
      <c r="H17" s="10">
        <v>0.93</v>
      </c>
      <c r="I17" s="9">
        <f t="shared" si="0"/>
        <v>-11</v>
      </c>
      <c r="J17" s="10">
        <f t="shared" ref="J17:J28" si="2">I17/E17</f>
        <v>-0.73333333333333328</v>
      </c>
      <c r="K17" s="9">
        <v>0</v>
      </c>
      <c r="L17" s="10">
        <f t="shared" si="1"/>
        <v>0</v>
      </c>
      <c r="M17" s="9">
        <v>52</v>
      </c>
      <c r="N17" s="15">
        <v>0.72</v>
      </c>
    </row>
    <row r="18" spans="1:14" s="11" customFormat="1" x14ac:dyDescent="0.2">
      <c r="A18" s="9" t="s">
        <v>43</v>
      </c>
      <c r="B18" s="9" t="s">
        <v>39</v>
      </c>
      <c r="C18" s="9" t="s">
        <v>44</v>
      </c>
      <c r="D18" s="9" t="s">
        <v>34</v>
      </c>
      <c r="E18" s="9">
        <v>25</v>
      </c>
      <c r="F18" s="9">
        <v>16</v>
      </c>
      <c r="G18" s="9">
        <v>7</v>
      </c>
      <c r="H18" s="10">
        <v>0.92</v>
      </c>
      <c r="I18" s="9">
        <v>2</v>
      </c>
      <c r="J18" s="10">
        <v>0.08</v>
      </c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ref="H19:H27" si="3">F19/E19</f>
        <v>#DIV/0!</v>
      </c>
      <c r="I19" s="9">
        <f t="shared" si="0"/>
        <v>0</v>
      </c>
      <c r="J19" s="10" t="e">
        <f t="shared" si="2"/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2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2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2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2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2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2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2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2"/>
        <v>#DIV/0!</v>
      </c>
      <c r="K27" s="9"/>
      <c r="L27" s="10" t="e">
        <f t="shared" si="1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116</v>
      </c>
      <c r="F28" s="17">
        <f>SUM(F14:F27)</f>
        <v>101</v>
      </c>
      <c r="G28" s="17">
        <f>SUM(G14:G27)</f>
        <v>22</v>
      </c>
      <c r="H28" s="18">
        <f>SUM(F28:G28)/E28</f>
        <v>1.0603448275862069</v>
      </c>
      <c r="I28" s="17">
        <f t="shared" si="0"/>
        <v>-7</v>
      </c>
      <c r="J28" s="18">
        <f t="shared" si="2"/>
        <v>-6.0344827586206899E-2</v>
      </c>
      <c r="K28" s="17">
        <f>SUM(K14:K27)</f>
        <v>0</v>
      </c>
      <c r="L28" s="18">
        <f t="shared" si="1"/>
        <v>0</v>
      </c>
      <c r="M28" s="17">
        <f>AVERAGE(M14:M27)</f>
        <v>50.5</v>
      </c>
      <c r="N28" s="19">
        <f>AVERAGE(N14:N27)</f>
        <v>0.66500000000000004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Avelino Dominguez Rodriguez</v>
      </c>
      <c r="C37" s="40"/>
      <c r="D37" s="40"/>
      <c r="E37" s="13"/>
      <c r="F37" s="13"/>
      <c r="G37" s="40" t="s">
        <v>33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Avelino Dominguez</cp:lastModifiedBy>
  <cp:revision/>
  <dcterms:created xsi:type="dcterms:W3CDTF">2021-11-22T14:45:25Z</dcterms:created>
  <dcterms:modified xsi:type="dcterms:W3CDTF">2024-10-27T23:04:03Z</dcterms:modified>
  <cp:category/>
  <cp:contentStatus/>
</cp:coreProperties>
</file>