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1C9712D0-AFC9-4424-B259-67E7303FBD30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INV DE OPERA-A" sheetId="3" r:id="rId1"/>
    <sheet name="INV DE OPERA-B" sheetId="1" r:id="rId2"/>
    <sheet name="ERGONOMIA-A" sheetId="8" r:id="rId3"/>
    <sheet name="ERGONOMIA-B " sheetId="9" r:id="rId4"/>
    <sheet name="SIMULACION" sheetId="10" r:id="rId5"/>
    <sheet name="TOPICOS DE MANUAFACTURA AVANZ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0" l="1"/>
  <c r="O41" i="10"/>
  <c r="N41" i="10"/>
  <c r="M41" i="10"/>
  <c r="L41" i="10"/>
  <c r="K41" i="10"/>
  <c r="J41" i="10"/>
  <c r="P40" i="10"/>
  <c r="P43" i="10" s="1"/>
  <c r="O40" i="10"/>
  <c r="O43" i="10" s="1"/>
  <c r="N40" i="10"/>
  <c r="N43" i="10" s="1"/>
  <c r="M40" i="10"/>
  <c r="M43" i="10" s="1"/>
  <c r="L40" i="10"/>
  <c r="L43" i="10" s="1"/>
  <c r="K40" i="10"/>
  <c r="J40" i="10"/>
  <c r="P39" i="10"/>
  <c r="P42" i="10" s="1"/>
  <c r="O39" i="10"/>
  <c r="O42" i="10" s="1"/>
  <c r="N39" i="10"/>
  <c r="N42" i="10" s="1"/>
  <c r="M39" i="10"/>
  <c r="M42" i="10" s="1"/>
  <c r="L39" i="10"/>
  <c r="L42" i="10" s="1"/>
  <c r="K39" i="10"/>
  <c r="J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9" i="10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56" i="9" s="1"/>
  <c r="Q18" i="3"/>
  <c r="Q19" i="3"/>
  <c r="Q20" i="3"/>
  <c r="Q21" i="3"/>
  <c r="Q22" i="3"/>
  <c r="Q23" i="3"/>
  <c r="T6" i="1"/>
  <c r="P56" i="8"/>
  <c r="O56" i="8"/>
  <c r="N56" i="8"/>
  <c r="M56" i="8"/>
  <c r="L56" i="8"/>
  <c r="K56" i="8"/>
  <c r="J56" i="8"/>
  <c r="P55" i="8"/>
  <c r="O55" i="8"/>
  <c r="N55" i="8"/>
  <c r="M55" i="8"/>
  <c r="M58" i="8" s="1"/>
  <c r="L55" i="8"/>
  <c r="L58" i="8" s="1"/>
  <c r="K55" i="8"/>
  <c r="J55" i="8"/>
  <c r="P54" i="8"/>
  <c r="O54" i="8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J42" i="10" l="1"/>
  <c r="K43" i="10"/>
  <c r="J43" i="10"/>
  <c r="Q41" i="10"/>
  <c r="K42" i="10"/>
  <c r="Q39" i="10"/>
  <c r="Q40" i="10"/>
  <c r="Q54" i="9"/>
  <c r="Q57" i="9" s="1"/>
  <c r="Q55" i="9"/>
  <c r="Q58" i="9" s="1"/>
  <c r="P57" i="8"/>
  <c r="O57" i="8"/>
  <c r="P58" i="8"/>
  <c r="K58" i="8"/>
  <c r="O58" i="8"/>
  <c r="J58" i="8"/>
  <c r="N58" i="8"/>
  <c r="N57" i="8"/>
  <c r="Q56" i="8"/>
  <c r="J57" i="8"/>
  <c r="Q55" i="8"/>
  <c r="Q58" i="8" s="1"/>
  <c r="Q54" i="8"/>
  <c r="Q43" i="10" l="1"/>
  <c r="Q42" i="10"/>
  <c r="Q57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3" l="1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8" i="3"/>
  <c r="Q27" i="3"/>
  <c r="Q26" i="3"/>
  <c r="Q25" i="3"/>
  <c r="Q24" i="3"/>
  <c r="B10" i="3"/>
  <c r="B15" i="3" s="1"/>
  <c r="B16" i="3" s="1"/>
  <c r="B17" i="3" s="1"/>
  <c r="O34" i="3" l="1"/>
  <c r="L35" i="3"/>
  <c r="P35" i="3"/>
  <c r="L34" i="3"/>
  <c r="P34" i="3"/>
  <c r="K34" i="3"/>
  <c r="L45" i="5"/>
  <c r="L44" i="5"/>
  <c r="M45" i="5"/>
  <c r="M44" i="5"/>
  <c r="N45" i="5"/>
  <c r="J45" i="5"/>
  <c r="K35" i="3"/>
  <c r="O35" i="3"/>
  <c r="P45" i="5"/>
  <c r="P44" i="5"/>
  <c r="J34" i="3"/>
  <c r="N34" i="3"/>
  <c r="M35" i="3"/>
  <c r="J44" i="5"/>
  <c r="N44" i="5"/>
  <c r="K45" i="5"/>
  <c r="O45" i="5"/>
  <c r="Q33" i="3"/>
  <c r="M34" i="3"/>
  <c r="J35" i="3"/>
  <c r="N35" i="3"/>
  <c r="K44" i="5"/>
  <c r="O44" i="5"/>
  <c r="Q43" i="5"/>
  <c r="Q41" i="5"/>
  <c r="Q42" i="5"/>
  <c r="Q31" i="3"/>
  <c r="Q32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5" i="3" l="1"/>
  <c r="Q34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<sst xmlns="http://schemas.openxmlformats.org/spreadsheetml/2006/main" count="441" uniqueCount="291">
  <si>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</si>
  <si>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</si>
  <si>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</si>
  <si>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</si>
  <si>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</si>
  <si>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</si>
  <si>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</si>
  <si>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</si>
  <si>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</si>
  <si>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</si>
  <si>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</si>
  <si>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</si>
  <si>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</si>
  <si>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</si>
  <si>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</si>
  <si>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</si>
  <si>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</si>
  <si>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</si>
  <si>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</si>
  <si>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</si>
  <si>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</si>
  <si>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</si>
  <si>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</si>
  <si>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</si>
  <si>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</si>
  <si>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</si>
  <si>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 xml:space="preserve">BERNABE CONTRERAS CONTRERAS </t>
  </si>
  <si>
    <t>501-A</t>
  </si>
  <si>
    <t>Chigo Alfonso Damaris Azeneth</t>
  </si>
  <si>
    <t>Cruz Marcial Liliana Arleth</t>
  </si>
  <si>
    <t>Llano Chipol Frida Sofia</t>
  </si>
  <si>
    <t>Maya Seba Jorge</t>
  </si>
  <si>
    <t>Pucheta Velasco Elizabeth</t>
  </si>
  <si>
    <t>Sanchez Martinez Ana Karen</t>
  </si>
  <si>
    <t>Urieta Martinez Karina</t>
  </si>
  <si>
    <t>211U0068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</si>
  <si>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</si>
  <si>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</si>
  <si>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</si>
  <si>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</si>
  <si>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</si>
  <si>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</si>
  <si>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</si>
  <si>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</si>
  <si>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</si>
  <si>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</si>
  <si>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501-B</t>
  </si>
  <si>
    <t>304-A</t>
  </si>
  <si>
    <t>INVESTIGACION DE OPREACIONES</t>
  </si>
  <si>
    <t>AGO-DIC-2024</t>
  </si>
  <si>
    <t>INVESTIGACION DE OPERACIONES</t>
  </si>
  <si>
    <t>220247/09</t>
  </si>
  <si>
    <t>AGOS-DIC-2024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</si>
  <si>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</si>
  <si>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</si>
  <si>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</si>
  <si>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</si>
  <si>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</si>
  <si>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</si>
  <si>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</si>
  <si>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</si>
  <si>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</si>
  <si>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</si>
  <si>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</si>
  <si>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</si>
  <si>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</si>
  <si>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</si>
  <si>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</si>
  <si>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</si>
  <si>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</si>
  <si>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</si>
  <si>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</si>
  <si>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</si>
  <si>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</si>
  <si>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Romero Mimendi Aaron Emanuel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</si>
  <si>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</si>
  <si>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</si>
  <si>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</si>
  <si>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</si>
  <si>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</si>
  <si>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</si>
  <si>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</si>
  <si>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</si>
  <si>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</si>
  <si>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</si>
  <si>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</si>
  <si>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</si>
  <si>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</si>
  <si>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</si>
  <si>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</si>
  <si>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</si>
  <si>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</si>
  <si>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</si>
  <si>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</si>
  <si>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</si>
  <si>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231U0626</t>
  </si>
  <si>
    <t>Ceballo Serrano Jose Enrique</t>
  </si>
  <si>
    <t>Cagal Cruz Sergio</t>
  </si>
  <si>
    <t>Cagal  Hernadez Noe</t>
  </si>
  <si>
    <t>Cagal Fiscal Alejandro</t>
  </si>
  <si>
    <t>Chacha Ambros Esli Gabriela</t>
  </si>
  <si>
    <t>Ferman Escribano Victor Manuel</t>
  </si>
  <si>
    <t>Fernandez Azamar Alan Januhe</t>
  </si>
  <si>
    <t>Figueroa Garcia Tristan Kaled</t>
  </si>
  <si>
    <t>Ixba Casas Jose Uiel</t>
  </si>
  <si>
    <t>Martinez Marcial Diego</t>
  </si>
  <si>
    <t>Melchi Chagala Shari Leylani</t>
  </si>
  <si>
    <t>Morales Ixtepan geovany de Jesus</t>
  </si>
  <si>
    <t>Ojeda Antely Marco Antonio</t>
  </si>
  <si>
    <t>Pucheta Flores Giovanna Monserrat</t>
  </si>
  <si>
    <t>Quino Tejada Abil Johendi</t>
  </si>
  <si>
    <t>Rodriguez Lopez Jazer</t>
  </si>
  <si>
    <t>Sandoval Cortes Celia Yazmin</t>
  </si>
  <si>
    <t>Teoba Martinez Yahaira del Sl</t>
  </si>
  <si>
    <t>Teobal Cruz Jose Manuel</t>
  </si>
  <si>
    <t>Teobal Ortiz Axel de Jesus</t>
  </si>
  <si>
    <t>Valle Martinez Kevin Eduardo</t>
  </si>
  <si>
    <t>Velasco Palma Alejandro</t>
  </si>
  <si>
    <t>231U0138</t>
  </si>
  <si>
    <t>231U0459</t>
  </si>
  <si>
    <t>231U0139</t>
  </si>
  <si>
    <t>231U0142</t>
  </si>
  <si>
    <t>231U0143</t>
  </si>
  <si>
    <t>231U0152</t>
  </si>
  <si>
    <t>231U0153</t>
  </si>
  <si>
    <t>231U0154</t>
  </si>
  <si>
    <t>231U0159</t>
  </si>
  <si>
    <t>231U0165</t>
  </si>
  <si>
    <t>231U0673</t>
  </si>
  <si>
    <t>231U0225</t>
  </si>
  <si>
    <t>231U0173</t>
  </si>
  <si>
    <t>231U632</t>
  </si>
  <si>
    <t>231U0350</t>
  </si>
  <si>
    <t>221U0245</t>
  </si>
  <si>
    <t>231U0180</t>
  </si>
  <si>
    <t>231U0628</t>
  </si>
  <si>
    <t>231U0176</t>
  </si>
  <si>
    <t>231U0177</t>
  </si>
  <si>
    <t>221U0266</t>
  </si>
  <si>
    <t>231U0178</t>
  </si>
  <si>
    <t>Acosta Bustamante Hector</t>
  </si>
  <si>
    <t>Alavez de la Hoz Alfredo</t>
  </si>
  <si>
    <t>Antele Garcia Chelsen V</t>
  </si>
  <si>
    <t>Arevalo Dominguez Mildred</t>
  </si>
  <si>
    <t>Castañeda Gonzalez Jose A</t>
  </si>
  <si>
    <t>chacha Hernandez Emiliano S</t>
  </si>
  <si>
    <t>coyolt Luciano kevin</t>
  </si>
  <si>
    <t>Cruz Bello Yadira</t>
  </si>
  <si>
    <t>Cruz Gonzalez Itzel Zahori</t>
  </si>
  <si>
    <t>Ferman Jimenez Juan Angel</t>
  </si>
  <si>
    <t>Flores Hernandez Itzel Alejandra</t>
  </si>
  <si>
    <t>Fonseca Lopez Edson</t>
  </si>
  <si>
    <t>Garcia Rueda Andred Eduardo</t>
  </si>
  <si>
    <t>Gomez Santos Jose Rogelio</t>
  </si>
  <si>
    <t xml:space="preserve">Hernandez Quino  Cristina </t>
  </si>
  <si>
    <t xml:space="preserve">Hernandez Velsquez Renee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</si>
  <si>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</si>
  <si>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</si>
  <si>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</si>
  <si>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</si>
  <si>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</si>
  <si>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</si>
  <si>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Taxilaga Arenal Alejandro</t>
  </si>
  <si>
    <t>Tepox de Jesus Alejandra</t>
  </si>
  <si>
    <t>221U0807</t>
  </si>
  <si>
    <t>221U0054</t>
  </si>
  <si>
    <t>221U0058</t>
  </si>
  <si>
    <t>221U0059</t>
  </si>
  <si>
    <t>221U0067</t>
  </si>
  <si>
    <t>221U0069</t>
  </si>
  <si>
    <t>221U0126</t>
  </si>
  <si>
    <t>221U0075</t>
  </si>
  <si>
    <t>221U0076</t>
  </si>
  <si>
    <t>221U0080</t>
  </si>
  <si>
    <t>221U0084</t>
  </si>
  <si>
    <t>221U0064</t>
  </si>
  <si>
    <t>221U0087</t>
  </si>
  <si>
    <t>221U0088</t>
  </si>
  <si>
    <t>221U0092</t>
  </si>
  <si>
    <t>221U0090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</si>
  <si>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</si>
  <si>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</si>
  <si>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</si>
  <si>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</si>
  <si>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</si>
  <si>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</si>
  <si>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</si>
  <si>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</si>
  <si>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ago-dic-2024</t>
  </si>
  <si>
    <t>Aleman Gonzalez Maria Fernnda</t>
  </si>
  <si>
    <t>Andrade Herrera Perla</t>
  </si>
  <si>
    <t>Belli Xala Danna Zared</t>
  </si>
  <si>
    <t>Bernal Velasco diana Carolina</t>
  </si>
  <si>
    <t>Carrera Martinez Andre Jalil</t>
  </si>
  <si>
    <t>Dominguez Reyes Karl Michelle</t>
  </si>
  <si>
    <t>Filidor Dominguez Karla Lisbeth</t>
  </si>
  <si>
    <t>Fiscal Memechi Jose Gabriel</t>
  </si>
  <si>
    <t xml:space="preserve">Hernandez Dominguez Jairo </t>
  </si>
  <si>
    <t>Hernandez Santos Jaime</t>
  </si>
  <si>
    <t>Hernandez Zapot maria Fernanda</t>
  </si>
  <si>
    <t>Mixtega Anota Ivan Jair</t>
  </si>
  <si>
    <t>Mora Abrajan Paris A</t>
  </si>
  <si>
    <t>Oliveros IsidoroVania</t>
  </si>
  <si>
    <t>Ortiz Marcial Monserrat</t>
  </si>
  <si>
    <t>Pucheta Bustamante Diego</t>
  </si>
  <si>
    <t>Rosas Bustamante Migul Angel</t>
  </si>
  <si>
    <t>Salado Chaira Juan Uriel</t>
  </si>
  <si>
    <t>Sosa Amoroso Zair Otoniel</t>
  </si>
  <si>
    <t>Sosa Martinez Jesica Alejandra</t>
  </si>
  <si>
    <t>Torijas Baxin Gustavo</t>
  </si>
  <si>
    <t>Urieta Martinez Karen</t>
  </si>
  <si>
    <t>Velez Ceba Ingrid Areli</t>
  </si>
  <si>
    <t>221U0055</t>
  </si>
  <si>
    <t>221U0057</t>
  </si>
  <si>
    <t>221U0060</t>
  </si>
  <si>
    <t>221U0061</t>
  </si>
  <si>
    <t>221U0066</t>
  </si>
  <si>
    <t>221U0078</t>
  </si>
  <si>
    <t>221U0082</t>
  </si>
  <si>
    <t>221U0134</t>
  </si>
  <si>
    <t>221U0093</t>
  </si>
  <si>
    <t>221U0091</t>
  </si>
  <si>
    <t>221U0100</t>
  </si>
  <si>
    <t>221U0102</t>
  </si>
  <si>
    <t>221U0103</t>
  </si>
  <si>
    <t>221U0105</t>
  </si>
  <si>
    <t>221U0108</t>
  </si>
  <si>
    <t>221U0796</t>
  </si>
  <si>
    <t>221U0113</t>
  </si>
  <si>
    <t>221U0133</t>
  </si>
  <si>
    <t>221U0119</t>
  </si>
  <si>
    <t>221U0729</t>
  </si>
  <si>
    <t>221U0120</t>
  </si>
  <si>
    <t>211U0116</t>
  </si>
  <si>
    <t>Antemate Velasco Lisbeth</t>
  </si>
  <si>
    <t>campos Gabino Rodrigo</t>
  </si>
  <si>
    <t>Caporal Valentin Cesar Eduardo</t>
  </si>
  <si>
    <t>Chigil Perez Aurora</t>
  </si>
  <si>
    <t>Chigo Alfonso Damaris</t>
  </si>
  <si>
    <t>Chigo Martinez Jorge David</t>
  </si>
  <si>
    <t>cRuz Dominguez Irving</t>
  </si>
  <si>
    <t>Gomez golpe Jenifer</t>
  </si>
  <si>
    <t xml:space="preserve">Henandez Marthen  Samantha </t>
  </si>
  <si>
    <t>Herrera Miros Kenia Paola</t>
  </si>
  <si>
    <t>Linares Mil Fatima</t>
  </si>
  <si>
    <t>Llano Chipol  Frida</t>
  </si>
  <si>
    <t>Marce Hipolito Josue Joege</t>
  </si>
  <si>
    <t>Mixtega Cayetano Monica</t>
  </si>
  <si>
    <t>Morales Chagala Miguel</t>
  </si>
  <si>
    <t>Sotelo Granda Guma Jareth</t>
  </si>
  <si>
    <t>Toto champala Idania Rubi</t>
  </si>
  <si>
    <t>211U0071</t>
  </si>
  <si>
    <t>211U0072</t>
  </si>
  <si>
    <t>231U0679</t>
  </si>
  <si>
    <t>211U0605</t>
  </si>
  <si>
    <t>211U0092</t>
  </si>
  <si>
    <t>211U0094</t>
  </si>
  <si>
    <t>211U0101</t>
  </si>
  <si>
    <t>201U0549</t>
  </si>
  <si>
    <t>211U0117</t>
  </si>
  <si>
    <t>211u0121</t>
  </si>
  <si>
    <t>211U0077</t>
  </si>
  <si>
    <t>211U0078</t>
  </si>
  <si>
    <t>211U0081</t>
  </si>
  <si>
    <t>211U0087</t>
  </si>
  <si>
    <t>211U0088</t>
  </si>
  <si>
    <t>SIMULACION</t>
  </si>
  <si>
    <t>TOPICOS DE MANUF. AVANZADA</t>
  </si>
  <si>
    <t>701-B</t>
  </si>
  <si>
    <t>Antemate Arevalo Rafael</t>
  </si>
  <si>
    <t>Cruz Juarez Alondra Jared</t>
  </si>
  <si>
    <t>Galindo Catemaxca Maybeth</t>
  </si>
  <si>
    <t>gomez Golpe Jenifer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</si>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</sst>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9"/>
  <sheetViews>
    <sheetView topLeftCell="A11" zoomScaleNormal="100" workbookViewId="0">
      <selection activeCell="C30" sqref="C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48</v>
      </c>
      <c r="E4" s="27"/>
      <c r="F4" s="27"/>
      <c r="G4" s="27"/>
      <c r="I4" t="s">
        <v>1</v>
      </c>
      <c r="J4" s="18" t="s">
        <v>47</v>
      </c>
      <c r="K4" s="18"/>
      <c r="M4" t="s">
        <v>2</v>
      </c>
      <c r="N4" s="28">
        <v>45562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49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75</v>
      </c>
      <c r="D9" s="22" t="s">
        <v>53</v>
      </c>
      <c r="E9" s="23"/>
      <c r="F9" s="23"/>
      <c r="G9" s="23"/>
      <c r="H9" s="23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x14ac:dyDescent="0.25">
      <c r="B10" s="6">
        <f>B9+1</f>
        <v>2</v>
      </c>
      <c r="C10" s="6" t="s">
        <v>76</v>
      </c>
      <c r="D10" s="22" t="s">
        <v>54</v>
      </c>
      <c r="E10" s="23"/>
      <c r="F10" s="23"/>
      <c r="G10" s="23"/>
      <c r="H10" s="23"/>
      <c r="I10" s="2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0</v>
      </c>
    </row>
    <row r="11" spans="2:18" x14ac:dyDescent="0.25">
      <c r="B11" s="6">
        <v>3</v>
      </c>
      <c r="C11" s="6" t="s">
        <v>78</v>
      </c>
      <c r="D11" s="22" t="s">
        <v>55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77</v>
      </c>
      <c r="D12" s="22" t="s">
        <v>56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79</v>
      </c>
      <c r="D13" s="22" t="s">
        <v>57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80</v>
      </c>
      <c r="D14" s="22" t="s">
        <v>58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ref="B15:B17" si="1">B14+1</f>
        <v>7</v>
      </c>
      <c r="C15" s="6" t="s">
        <v>81</v>
      </c>
      <c r="D15" s="22" t="s">
        <v>59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82</v>
      </c>
      <c r="D16" s="22" t="s">
        <v>60</v>
      </c>
      <c r="E16" s="23"/>
      <c r="F16" s="23"/>
      <c r="G16" s="23"/>
      <c r="H16" s="23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83</v>
      </c>
      <c r="D17" s="22" t="s">
        <v>61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v>10</v>
      </c>
      <c r="C18" s="6" t="s">
        <v>84</v>
      </c>
      <c r="D18" s="22" t="s">
        <v>62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6" t="s">
        <v>85</v>
      </c>
      <c r="D19" s="22" t="s">
        <v>63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86</v>
      </c>
      <c r="D20" s="22" t="s">
        <v>64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6" t="s">
        <v>87</v>
      </c>
      <c r="D21" s="22" t="s">
        <v>65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v>14</v>
      </c>
      <c r="C22" s="6" t="s">
        <v>88</v>
      </c>
      <c r="D22" s="22" t="s">
        <v>66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6" t="s">
        <v>89</v>
      </c>
      <c r="D23" s="22" t="s">
        <v>67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6" t="s">
        <v>90</v>
      </c>
      <c r="D24" s="22" t="s">
        <v>68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30" si="2">SUM(J24:P24)/7</f>
        <v>0</v>
      </c>
    </row>
    <row r="25" spans="2:17" x14ac:dyDescent="0.25">
      <c r="B25" s="6">
        <v>17</v>
      </c>
      <c r="C25" s="6" t="s">
        <v>91</v>
      </c>
      <c r="D25" s="22" t="s">
        <v>69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v>18</v>
      </c>
      <c r="C26" s="6" t="s">
        <v>92</v>
      </c>
      <c r="D26" s="22" t="s">
        <v>70</v>
      </c>
      <c r="E26" s="23"/>
      <c r="F26" s="23"/>
      <c r="G26" s="23"/>
      <c r="H26" s="23"/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v>19</v>
      </c>
      <c r="C27" s="6" t="s">
        <v>93</v>
      </c>
      <c r="D27" s="22" t="s">
        <v>71</v>
      </c>
      <c r="E27" s="23"/>
      <c r="F27" s="23"/>
      <c r="G27" s="23"/>
      <c r="H27" s="23"/>
      <c r="I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v>20</v>
      </c>
      <c r="C28" s="6" t="s">
        <v>93</v>
      </c>
      <c r="D28" s="22" t="s">
        <v>72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v>21</v>
      </c>
      <c r="C29" s="6" t="s">
        <v>94</v>
      </c>
      <c r="D29" s="22" t="s">
        <v>73</v>
      </c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v>22</v>
      </c>
      <c r="C30" s="6" t="s">
        <v>95</v>
      </c>
      <c r="D30" s="22" t="s">
        <v>74</v>
      </c>
      <c r="E30" s="23"/>
      <c r="F30" s="23"/>
      <c r="G30" s="23"/>
      <c r="H30" s="23"/>
      <c r="I30" s="2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C31" s="19"/>
      <c r="D31" s="19"/>
      <c r="E31" s="1"/>
      <c r="H31" s="29" t="s">
        <v>19</v>
      </c>
      <c r="I31" s="29"/>
      <c r="J31" s="11">
        <f t="shared" ref="J31:Q31" si="3">COUNTIF(J9:J30,"&gt;=70")</f>
        <v>0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5">
        <f t="shared" si="3"/>
        <v>0</v>
      </c>
    </row>
    <row r="32" spans="2:17" x14ac:dyDescent="0.25">
      <c r="C32" s="19"/>
      <c r="D32" s="19"/>
      <c r="E32" s="8"/>
      <c r="H32" s="31" t="s">
        <v>20</v>
      </c>
      <c r="I32" s="31"/>
      <c r="J32" s="12">
        <f t="shared" ref="J32:Q32" si="4">COUNTIF(J9:J30,"&lt;70")</f>
        <v>22</v>
      </c>
      <c r="K32" s="12">
        <f t="shared" si="4"/>
        <v>22</v>
      </c>
      <c r="L32" s="12">
        <f t="shared" si="4"/>
        <v>22</v>
      </c>
      <c r="M32" s="12">
        <f t="shared" si="4"/>
        <v>22</v>
      </c>
      <c r="N32" s="12">
        <f t="shared" si="4"/>
        <v>22</v>
      </c>
      <c r="O32" s="12">
        <f t="shared" si="4"/>
        <v>22</v>
      </c>
      <c r="P32" s="12">
        <f t="shared" si="4"/>
        <v>22</v>
      </c>
      <c r="Q32" s="12">
        <f t="shared" si="4"/>
        <v>21</v>
      </c>
    </row>
    <row r="33" spans="3:17" x14ac:dyDescent="0.25">
      <c r="C33" s="19"/>
      <c r="D33" s="19"/>
      <c r="E33" s="19"/>
      <c r="H33" s="31" t="s">
        <v>21</v>
      </c>
      <c r="I33" s="31"/>
      <c r="J33" s="12">
        <f t="shared" ref="J33:Q33" si="5">COUNT(J9:J30)</f>
        <v>22</v>
      </c>
      <c r="K33" s="12">
        <f t="shared" si="5"/>
        <v>22</v>
      </c>
      <c r="L33" s="12">
        <f t="shared" si="5"/>
        <v>22</v>
      </c>
      <c r="M33" s="12">
        <f t="shared" si="5"/>
        <v>22</v>
      </c>
      <c r="N33" s="12">
        <f t="shared" si="5"/>
        <v>22</v>
      </c>
      <c r="O33" s="12">
        <f t="shared" si="5"/>
        <v>22</v>
      </c>
      <c r="P33" s="12">
        <f t="shared" si="5"/>
        <v>22</v>
      </c>
      <c r="Q33" s="12">
        <f t="shared" si="5"/>
        <v>21</v>
      </c>
    </row>
    <row r="34" spans="3:17" x14ac:dyDescent="0.25">
      <c r="C34" s="19"/>
      <c r="D34" s="19"/>
      <c r="E34" s="1"/>
      <c r="H34" s="32" t="s">
        <v>16</v>
      </c>
      <c r="I34" s="32"/>
      <c r="J34" s="13">
        <f>J31/J33</f>
        <v>0</v>
      </c>
      <c r="K34" s="14">
        <f t="shared" ref="K34:Q34" si="6">K31/K33</f>
        <v>0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>
        <f t="shared" si="6"/>
        <v>0</v>
      </c>
    </row>
    <row r="35" spans="3:17" x14ac:dyDescent="0.25">
      <c r="C35" s="19"/>
      <c r="D35" s="19"/>
      <c r="E35" s="1"/>
      <c r="H35" s="32" t="s">
        <v>17</v>
      </c>
      <c r="I35" s="32"/>
      <c r="J35" s="13">
        <f>J32/J33</f>
        <v>1</v>
      </c>
      <c r="K35" s="13">
        <f t="shared" ref="K35:Q35" si="7">K32/K33</f>
        <v>1</v>
      </c>
      <c r="L35" s="14">
        <f t="shared" si="7"/>
        <v>1</v>
      </c>
      <c r="M35" s="14">
        <f t="shared" si="7"/>
        <v>1</v>
      </c>
      <c r="N35" s="14">
        <f t="shared" si="7"/>
        <v>1</v>
      </c>
      <c r="O35" s="14">
        <f t="shared" si="7"/>
        <v>1</v>
      </c>
      <c r="P35" s="14">
        <f t="shared" si="7"/>
        <v>1</v>
      </c>
      <c r="Q35" s="14">
        <f t="shared" si="7"/>
        <v>1</v>
      </c>
    </row>
    <row r="36" spans="3:17" x14ac:dyDescent="0.25">
      <c r="C36" s="19"/>
      <c r="D36" s="19"/>
      <c r="E36" s="8"/>
    </row>
    <row r="37" spans="3:17" x14ac:dyDescent="0.25">
      <c r="C37" s="1"/>
      <c r="D37" s="1"/>
      <c r="E37" s="8"/>
    </row>
    <row r="38" spans="3:17" x14ac:dyDescent="0.25">
      <c r="J38" s="33" t="s">
        <v>26</v>
      </c>
      <c r="K38" s="33"/>
      <c r="L38" s="33"/>
      <c r="M38" s="33"/>
      <c r="N38" s="33"/>
      <c r="O38" s="33"/>
      <c r="P38" s="33"/>
    </row>
    <row r="39" spans="3:17" x14ac:dyDescent="0.25">
      <c r="J39" s="30" t="s">
        <v>18</v>
      </c>
      <c r="K39" s="30"/>
      <c r="L39" s="30"/>
      <c r="M39" s="30"/>
      <c r="N39" s="30"/>
      <c r="O39" s="30"/>
      <c r="P39" s="30"/>
    </row>
  </sheetData>
  <mergeCells count="44">
    <mergeCell ref="D23:I23"/>
    <mergeCell ref="D29:I29"/>
    <mergeCell ref="D18:I18"/>
    <mergeCell ref="D19:I19"/>
    <mergeCell ref="D20:I20"/>
    <mergeCell ref="D21:I21"/>
    <mergeCell ref="D22:I22"/>
    <mergeCell ref="C31:D31"/>
    <mergeCell ref="H31:I31"/>
    <mergeCell ref="D27:I27"/>
    <mergeCell ref="J39:P39"/>
    <mergeCell ref="C32:D32"/>
    <mergeCell ref="H32:I32"/>
    <mergeCell ref="C33:E33"/>
    <mergeCell ref="H33:I33"/>
    <mergeCell ref="C34:D34"/>
    <mergeCell ref="H34:I34"/>
    <mergeCell ref="C36:D36"/>
    <mergeCell ref="J38:P38"/>
    <mergeCell ref="C35:D35"/>
    <mergeCell ref="H35:I35"/>
    <mergeCell ref="D24:I24"/>
    <mergeCell ref="D25:I25"/>
    <mergeCell ref="D26:I26"/>
    <mergeCell ref="D28:I28"/>
    <mergeCell ref="D30:I30"/>
    <mergeCell ref="B2:P2"/>
    <mergeCell ref="C3:P3"/>
    <mergeCell ref="D4:G4"/>
    <mergeCell ref="J4:K4"/>
    <mergeCell ref="N4:O4"/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opLeftCell="B17" zoomScale="120" zoomScaleNormal="120" workbookViewId="0">
      <selection activeCell="C30" sqref="C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50</v>
      </c>
      <c r="E4" s="27"/>
      <c r="F4" s="27"/>
      <c r="G4" s="27"/>
      <c r="I4" t="s">
        <v>1</v>
      </c>
      <c r="J4" s="18" t="s">
        <v>27</v>
      </c>
      <c r="K4" s="18"/>
      <c r="M4" t="s">
        <v>2</v>
      </c>
      <c r="N4" s="28" t="s">
        <v>51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18" t="s">
        <v>52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118</v>
      </c>
      <c r="D9" s="17" t="s">
        <v>97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119</v>
      </c>
      <c r="D10" s="34" t="s">
        <v>99</v>
      </c>
      <c r="E10" s="35"/>
      <c r="F10" s="35"/>
      <c r="G10" s="35"/>
      <c r="H10" s="35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34" si="0">B10+1</f>
        <v>3</v>
      </c>
      <c r="C11" s="6" t="s">
        <v>120</v>
      </c>
      <c r="D11" s="17" t="s">
        <v>98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14" si="1">SUM(J11:P11)/4</f>
        <v>0</v>
      </c>
      <c r="U11" s="1"/>
      <c r="V11" s="1"/>
      <c r="W11" s="1"/>
      <c r="X11" s="1"/>
    </row>
    <row r="12" spans="2:24" x14ac:dyDescent="0.25">
      <c r="B12" s="6">
        <f t="shared" si="0"/>
        <v>4</v>
      </c>
      <c r="C12" s="6" t="s">
        <v>121</v>
      </c>
      <c r="D12" s="34" t="s">
        <v>96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  <c r="U12" s="1"/>
      <c r="V12" s="1"/>
      <c r="W12" s="1"/>
      <c r="X12" s="1"/>
    </row>
    <row r="13" spans="2:24" x14ac:dyDescent="0.25">
      <c r="B13" s="6">
        <f t="shared" si="0"/>
        <v>5</v>
      </c>
      <c r="C13" s="6" t="s">
        <v>122</v>
      </c>
      <c r="D13" s="17" t="s">
        <v>100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0</v>
      </c>
      <c r="U13" s="1"/>
      <c r="V13" s="1"/>
      <c r="W13" s="1"/>
      <c r="X13" s="1"/>
    </row>
    <row r="14" spans="2:24" x14ac:dyDescent="0.25">
      <c r="B14" s="6">
        <f t="shared" si="0"/>
        <v>6</v>
      </c>
      <c r="C14" s="6" t="s">
        <v>123</v>
      </c>
      <c r="D14" s="17" t="s">
        <v>101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U14" s="1"/>
      <c r="V14" s="1"/>
      <c r="W14" s="1"/>
      <c r="X14" s="1"/>
    </row>
    <row r="15" spans="2:24" x14ac:dyDescent="0.25">
      <c r="B15" s="6">
        <f t="shared" si="0"/>
        <v>7</v>
      </c>
      <c r="C15" s="6" t="s">
        <v>124</v>
      </c>
      <c r="D15" s="17" t="s">
        <v>102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4" si="2">SUM(J15:P15)/7</f>
        <v>0</v>
      </c>
    </row>
    <row r="16" spans="2:24" x14ac:dyDescent="0.25">
      <c r="B16" s="6">
        <f t="shared" si="0"/>
        <v>8</v>
      </c>
      <c r="C16" s="38" t="s">
        <v>125</v>
      </c>
      <c r="D16" s="35" t="s">
        <v>103</v>
      </c>
      <c r="E16" s="35"/>
      <c r="F16" s="35"/>
      <c r="G16" s="35"/>
      <c r="H16" s="35"/>
      <c r="I16" s="3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0"/>
        <v>9</v>
      </c>
      <c r="C17" s="6" t="s">
        <v>126</v>
      </c>
      <c r="D17" s="17" t="s">
        <v>104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0"/>
        <v>10</v>
      </c>
      <c r="C18" s="6" t="s">
        <v>127</v>
      </c>
      <c r="D18" s="17" t="s">
        <v>105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0"/>
        <v>11</v>
      </c>
      <c r="C19" s="6" t="s">
        <v>128</v>
      </c>
      <c r="D19" s="17" t="s">
        <v>106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0"/>
        <v>12</v>
      </c>
      <c r="C20" s="6" t="s">
        <v>129</v>
      </c>
      <c r="D20" s="17" t="s">
        <v>107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0"/>
        <v>13</v>
      </c>
      <c r="C21" s="6" t="s">
        <v>130</v>
      </c>
      <c r="D21" s="17" t="s">
        <v>108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0"/>
        <v>14</v>
      </c>
      <c r="C22" s="6" t="s">
        <v>131</v>
      </c>
      <c r="D22" s="17" t="s">
        <v>109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0"/>
        <v>15</v>
      </c>
      <c r="C23" s="6" t="s">
        <v>132</v>
      </c>
      <c r="D23" s="17" t="s">
        <v>110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0"/>
        <v>16</v>
      </c>
      <c r="C24" s="6" t="s">
        <v>133</v>
      </c>
      <c r="D24" s="17" t="s">
        <v>111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0"/>
        <v>17</v>
      </c>
      <c r="C25" s="6" t="s">
        <v>134</v>
      </c>
      <c r="D25" s="17" t="s">
        <v>112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0"/>
        <v>18</v>
      </c>
      <c r="C26" s="6" t="s">
        <v>135</v>
      </c>
      <c r="D26" s="17" t="s">
        <v>113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0"/>
        <v>19</v>
      </c>
      <c r="C27" s="6" t="s">
        <v>136</v>
      </c>
      <c r="D27" s="17" t="s">
        <v>114</v>
      </c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0"/>
        <v>20</v>
      </c>
      <c r="C28" s="6" t="s">
        <v>137</v>
      </c>
      <c r="D28" s="17" t="s">
        <v>115</v>
      </c>
      <c r="E28" s="17"/>
      <c r="F28" s="17"/>
      <c r="G28" s="17"/>
      <c r="H28" s="17"/>
      <c r="I28" s="1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0"/>
        <v>21</v>
      </c>
      <c r="C29" s="6" t="s">
        <v>138</v>
      </c>
      <c r="D29" s="17" t="s">
        <v>116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0"/>
        <v>22</v>
      </c>
      <c r="C30" s="6" t="s">
        <v>139</v>
      </c>
      <c r="D30" s="17" t="s">
        <v>117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0</v>
      </c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4"/>
      <c r="E35" s="35"/>
      <c r="F35" s="35"/>
      <c r="G35" s="35"/>
      <c r="H35" s="35"/>
      <c r="I35" s="36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19"/>
      <c r="D36" s="19"/>
      <c r="E36" s="1"/>
      <c r="H36" s="29" t="s">
        <v>19</v>
      </c>
      <c r="I36" s="29"/>
      <c r="J36" s="11">
        <f t="shared" ref="J36:P36" si="4">COUNTIF(J9:J35,"&gt;=70")</f>
        <v>0</v>
      </c>
      <c r="K36" s="11">
        <f t="shared" si="4"/>
        <v>0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0</v>
      </c>
      <c r="P36" s="11">
        <f t="shared" si="4"/>
        <v>0</v>
      </c>
      <c r="Q36" s="15">
        <f>COUNTIF(Q9:Q34,"&gt;=70")</f>
        <v>0</v>
      </c>
    </row>
    <row r="37" spans="2:17" x14ac:dyDescent="0.25">
      <c r="C37" s="19"/>
      <c r="D37" s="19"/>
      <c r="E37" s="8"/>
      <c r="H37" s="31" t="s">
        <v>20</v>
      </c>
      <c r="I37" s="31"/>
      <c r="J37" s="12">
        <f t="shared" ref="J37:Q37" si="5">COUNTIF(J9:J35,"&lt;70")</f>
        <v>24</v>
      </c>
      <c r="K37" s="12">
        <f t="shared" si="5"/>
        <v>24</v>
      </c>
      <c r="L37" s="12">
        <f t="shared" si="5"/>
        <v>24</v>
      </c>
      <c r="M37" s="12">
        <f t="shared" si="5"/>
        <v>24</v>
      </c>
      <c r="N37" s="12">
        <f t="shared" si="5"/>
        <v>24</v>
      </c>
      <c r="O37" s="12">
        <f t="shared" si="5"/>
        <v>24</v>
      </c>
      <c r="P37" s="12">
        <f t="shared" si="5"/>
        <v>24</v>
      </c>
      <c r="Q37" s="12">
        <f t="shared" si="5"/>
        <v>27</v>
      </c>
    </row>
    <row r="38" spans="2:17" x14ac:dyDescent="0.25">
      <c r="C38" s="19"/>
      <c r="D38" s="19"/>
      <c r="E38" s="19"/>
      <c r="H38" s="31" t="s">
        <v>21</v>
      </c>
      <c r="I38" s="31"/>
      <c r="J38" s="12">
        <f t="shared" ref="J38:Q38" si="6">COUNT(J9:J35)</f>
        <v>24</v>
      </c>
      <c r="K38" s="12">
        <f t="shared" si="6"/>
        <v>24</v>
      </c>
      <c r="L38" s="12">
        <f t="shared" si="6"/>
        <v>24</v>
      </c>
      <c r="M38" s="12">
        <f t="shared" si="6"/>
        <v>24</v>
      </c>
      <c r="N38" s="12">
        <f t="shared" si="6"/>
        <v>24</v>
      </c>
      <c r="O38" s="12">
        <f t="shared" si="6"/>
        <v>24</v>
      </c>
      <c r="P38" s="12">
        <f t="shared" si="6"/>
        <v>24</v>
      </c>
      <c r="Q38" s="12">
        <f t="shared" si="6"/>
        <v>27</v>
      </c>
    </row>
    <row r="39" spans="2:17" x14ac:dyDescent="0.25">
      <c r="C39" s="19"/>
      <c r="D39" s="19"/>
      <c r="E39" s="1"/>
      <c r="H39" s="32" t="s">
        <v>16</v>
      </c>
      <c r="I39" s="32"/>
      <c r="J39" s="13">
        <f>J36/J38</f>
        <v>0</v>
      </c>
      <c r="K39" s="14">
        <f t="shared" ref="K39:Q39" si="7">K36/K38</f>
        <v>0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0</v>
      </c>
    </row>
    <row r="40" spans="2:17" x14ac:dyDescent="0.25">
      <c r="C40" s="19"/>
      <c r="D40" s="19"/>
      <c r="E40" s="1"/>
      <c r="H40" s="32" t="s">
        <v>17</v>
      </c>
      <c r="I40" s="32"/>
      <c r="J40" s="13">
        <f>J37/J38</f>
        <v>1</v>
      </c>
      <c r="K40" s="13">
        <f t="shared" ref="K40:Q40" si="8">K37/K38</f>
        <v>1</v>
      </c>
      <c r="L40" s="14">
        <f t="shared" si="8"/>
        <v>1</v>
      </c>
      <c r="M40" s="14">
        <f t="shared" si="8"/>
        <v>1</v>
      </c>
      <c r="N40" s="14">
        <f t="shared" si="8"/>
        <v>1</v>
      </c>
      <c r="O40" s="14">
        <f t="shared" si="8"/>
        <v>1</v>
      </c>
      <c r="P40" s="14">
        <f t="shared" si="8"/>
        <v>1</v>
      </c>
      <c r="Q40" s="14">
        <f t="shared" si="8"/>
        <v>1</v>
      </c>
    </row>
    <row r="41" spans="2:17" x14ac:dyDescent="0.25">
      <c r="C41" s="19"/>
      <c r="D41" s="19"/>
      <c r="E41" s="8"/>
    </row>
    <row r="42" spans="2:17" x14ac:dyDescent="0.25">
      <c r="C42" s="1"/>
      <c r="D42" s="1"/>
      <c r="E42" s="8"/>
    </row>
    <row r="43" spans="2:17" x14ac:dyDescent="0.25">
      <c r="J43" s="33" t="s">
        <v>26</v>
      </c>
      <c r="K43" s="33"/>
      <c r="L43" s="33"/>
      <c r="M43" s="33"/>
      <c r="N43" s="33"/>
      <c r="O43" s="33"/>
      <c r="P43" s="33"/>
    </row>
    <row r="44" spans="2:17" x14ac:dyDescent="0.25">
      <c r="J44" s="30" t="s">
        <v>18</v>
      </c>
      <c r="K44" s="30"/>
      <c r="L44" s="30"/>
      <c r="M44" s="30"/>
      <c r="N44" s="30"/>
      <c r="O44" s="30"/>
      <c r="P44" s="30"/>
    </row>
  </sheetData>
  <mergeCells count="49">
    <mergeCell ref="N4:O4"/>
    <mergeCell ref="D10:I10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16:I16"/>
    <mergeCell ref="J4:K4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11:I11"/>
    <mergeCell ref="D9:I9"/>
    <mergeCell ref="D12:I12"/>
    <mergeCell ref="D13:I13"/>
    <mergeCell ref="D14:I14"/>
    <mergeCell ref="D15:I15"/>
    <mergeCell ref="D17:I17"/>
    <mergeCell ref="D18:I18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5:I35"/>
    <mergeCell ref="D33:I33"/>
    <mergeCell ref="D34:I34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topLeftCell="A25" zoomScaleNormal="100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18" t="s">
        <v>27</v>
      </c>
      <c r="K4" s="18"/>
      <c r="M4" t="s">
        <v>2</v>
      </c>
      <c r="N4" s="28">
        <v>45562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18" t="s">
        <v>49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164</v>
      </c>
      <c r="D9" s="22" t="s">
        <v>140</v>
      </c>
      <c r="E9" s="23"/>
      <c r="F9" s="23"/>
      <c r="G9" s="23"/>
      <c r="H9" s="23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165</v>
      </c>
      <c r="D10" s="22" t="s">
        <v>141</v>
      </c>
      <c r="E10" s="23"/>
      <c r="F10" s="23"/>
      <c r="G10" s="23"/>
      <c r="H10" s="23"/>
      <c r="I10" s="2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166</v>
      </c>
      <c r="D11" s="22" t="s">
        <v>142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167</v>
      </c>
      <c r="D12" s="22" t="s">
        <v>143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168</v>
      </c>
      <c r="D13" s="22" t="s">
        <v>144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169</v>
      </c>
      <c r="D14" s="22" t="s">
        <v>145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170</v>
      </c>
      <c r="D15" s="22" t="s">
        <v>146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171</v>
      </c>
      <c r="D16" s="34" t="s">
        <v>147</v>
      </c>
      <c r="E16" s="35"/>
      <c r="F16" s="35"/>
      <c r="G16" s="35"/>
      <c r="H16" s="35"/>
      <c r="I16" s="3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172</v>
      </c>
      <c r="D17" s="22" t="s">
        <v>148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173</v>
      </c>
      <c r="D18" s="22" t="s">
        <v>149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174</v>
      </c>
      <c r="D19" s="22" t="s">
        <v>150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175</v>
      </c>
      <c r="D20" s="22" t="s">
        <v>151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176</v>
      </c>
      <c r="D21" s="22" t="s">
        <v>152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177</v>
      </c>
      <c r="D22" s="22" t="s">
        <v>153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178</v>
      </c>
      <c r="D23" s="22" t="s">
        <v>154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179</v>
      </c>
      <c r="D24" s="22" t="s">
        <v>155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180</v>
      </c>
      <c r="D25" s="22" t="s">
        <v>156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181</v>
      </c>
      <c r="D26" s="22" t="s">
        <v>157</v>
      </c>
      <c r="E26" s="23"/>
      <c r="F26" s="23"/>
      <c r="G26" s="23"/>
      <c r="H26" s="23"/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182</v>
      </c>
      <c r="D27" s="22" t="s">
        <v>158</v>
      </c>
      <c r="E27" s="23"/>
      <c r="F27" s="23"/>
      <c r="G27" s="23"/>
      <c r="H27" s="23"/>
      <c r="I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183</v>
      </c>
      <c r="D28" s="22" t="s">
        <v>159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184</v>
      </c>
      <c r="D29" s="22" t="s">
        <v>160</v>
      </c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185</v>
      </c>
      <c r="D30" s="22" t="s">
        <v>161</v>
      </c>
      <c r="E30" s="23"/>
      <c r="F30" s="23"/>
      <c r="G30" s="23"/>
      <c r="H30" s="23"/>
      <c r="I30" s="2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186</v>
      </c>
      <c r="D31" s="17" t="s">
        <v>162</v>
      </c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 t="s">
        <v>187</v>
      </c>
      <c r="D32" s="17" t="s">
        <v>163</v>
      </c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9" t="s">
        <v>19</v>
      </c>
      <c r="I54" s="2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1" t="s">
        <v>20</v>
      </c>
      <c r="I55" s="31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31" t="s">
        <v>21</v>
      </c>
      <c r="I56" s="3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32" t="s">
        <v>16</v>
      </c>
      <c r="I57" s="3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2" t="s">
        <v>17</v>
      </c>
      <c r="I58" s="3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3" t="s">
        <v>26</v>
      </c>
      <c r="K61" s="33"/>
      <c r="L61" s="33"/>
      <c r="M61" s="33"/>
      <c r="N61" s="33"/>
      <c r="O61" s="33"/>
      <c r="P61" s="33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H55:I55"/>
    <mergeCell ref="D45:I45"/>
    <mergeCell ref="D46:I46"/>
    <mergeCell ref="D47:I47"/>
    <mergeCell ref="D48:I48"/>
    <mergeCell ref="D49:I49"/>
    <mergeCell ref="D50:I50"/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1C4-4F22-43B0-88FF-FB9747663A7B}">
  <dimension ref="B2:X62"/>
  <sheetViews>
    <sheetView topLeftCell="A20" zoomScaleNormal="100" workbookViewId="0">
      <selection activeCell="C27" sqref="C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18" t="s">
        <v>46</v>
      </c>
      <c r="K4" s="18"/>
      <c r="M4" t="s">
        <v>2</v>
      </c>
      <c r="N4" s="28">
        <v>45562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18" t="s">
        <v>188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212</v>
      </c>
      <c r="D9" s="17" t="s">
        <v>189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213</v>
      </c>
      <c r="D10" s="17" t="s">
        <v>190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214</v>
      </c>
      <c r="D11" s="17" t="s">
        <v>191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215</v>
      </c>
      <c r="D12" s="17" t="s">
        <v>192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216</v>
      </c>
      <c r="D13" s="17" t="s">
        <v>193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217</v>
      </c>
      <c r="D14" s="17" t="s">
        <v>194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218</v>
      </c>
      <c r="D15" s="17" t="s">
        <v>195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219</v>
      </c>
      <c r="D16" s="35" t="s">
        <v>196</v>
      </c>
      <c r="E16" s="35"/>
      <c r="F16" s="35"/>
      <c r="G16" s="35"/>
      <c r="H16" s="35"/>
      <c r="I16" s="3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177</v>
      </c>
      <c r="D17" s="17" t="s">
        <v>197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220</v>
      </c>
      <c r="D18" s="17" t="s">
        <v>198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221</v>
      </c>
      <c r="D19" s="17" t="s">
        <v>199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222</v>
      </c>
      <c r="D20" s="17" t="s">
        <v>200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223</v>
      </c>
      <c r="D21" s="17" t="s">
        <v>201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224</v>
      </c>
      <c r="D22" s="17" t="s">
        <v>202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225</v>
      </c>
      <c r="D23" s="17" t="s">
        <v>203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226</v>
      </c>
      <c r="D24" s="17" t="s">
        <v>204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227</v>
      </c>
      <c r="D25" s="17" t="s">
        <v>205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228</v>
      </c>
      <c r="D26" s="17" t="s">
        <v>206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233</v>
      </c>
      <c r="D27" s="17" t="s">
        <v>207</v>
      </c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229</v>
      </c>
      <c r="D28" s="17" t="s">
        <v>208</v>
      </c>
      <c r="E28" s="17"/>
      <c r="F28" s="17"/>
      <c r="G28" s="17"/>
      <c r="H28" s="17"/>
      <c r="I28" s="1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230</v>
      </c>
      <c r="D29" s="17" t="s">
        <v>209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231</v>
      </c>
      <c r="D30" s="17" t="s">
        <v>210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232</v>
      </c>
      <c r="D31" s="17" t="s">
        <v>211</v>
      </c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9" t="s">
        <v>19</v>
      </c>
      <c r="I54" s="2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1" t="s">
        <v>20</v>
      </c>
      <c r="I55" s="31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31" t="s">
        <v>21</v>
      </c>
      <c r="I56" s="3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32" t="s">
        <v>16</v>
      </c>
      <c r="I57" s="3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2" t="s">
        <v>17</v>
      </c>
      <c r="I58" s="3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3" t="s">
        <v>26</v>
      </c>
      <c r="K61" s="33"/>
      <c r="L61" s="33"/>
      <c r="M61" s="33"/>
      <c r="N61" s="33"/>
      <c r="O61" s="33"/>
      <c r="P61" s="33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47"/>
  <sheetViews>
    <sheetView tabSelected="1" topLeftCell="A3" zoomScaleNormal="100" workbookViewId="0">
      <selection activeCell="J30" sqref="J30:P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266</v>
      </c>
      <c r="E4" s="27"/>
      <c r="F4" s="27"/>
      <c r="G4" s="27"/>
      <c r="I4" t="s">
        <v>1</v>
      </c>
      <c r="J4" s="18">
        <v>701</v>
      </c>
      <c r="K4" s="18"/>
      <c r="M4" t="s">
        <v>2</v>
      </c>
      <c r="N4" s="28">
        <v>45562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18" t="s">
        <v>49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35</v>
      </c>
      <c r="D9" s="17" t="s">
        <v>234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251</v>
      </c>
      <c r="D10" s="17" t="s">
        <v>235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38" si="1">B10+1</f>
        <v>3</v>
      </c>
      <c r="C11" s="6" t="s">
        <v>252</v>
      </c>
      <c r="D11" s="17" t="s">
        <v>236</v>
      </c>
      <c r="E11" s="17"/>
      <c r="F11" s="17"/>
      <c r="G11" s="17"/>
      <c r="H11" s="17"/>
      <c r="I11" s="1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38</v>
      </c>
      <c r="D12" s="17" t="s">
        <v>238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261</v>
      </c>
      <c r="D13" s="17" t="s">
        <v>239</v>
      </c>
      <c r="E13" s="17"/>
      <c r="F13" s="17"/>
      <c r="G13" s="17"/>
      <c r="H13" s="17"/>
      <c r="I13" s="1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262</v>
      </c>
      <c r="D14" s="34" t="s">
        <v>237</v>
      </c>
      <c r="E14" s="35"/>
      <c r="F14" s="35"/>
      <c r="G14" s="35"/>
      <c r="H14" s="35"/>
      <c r="I14" s="3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263</v>
      </c>
      <c r="D15" s="17" t="s">
        <v>240</v>
      </c>
      <c r="E15" s="17"/>
      <c r="F15" s="17"/>
      <c r="G15" s="17"/>
      <c r="H15" s="17"/>
      <c r="I15" s="1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8" si="2">SUM(J15:P15)/7</f>
        <v>10</v>
      </c>
    </row>
    <row r="16" spans="2:24" x14ac:dyDescent="0.25">
      <c r="B16" s="6">
        <f t="shared" si="1"/>
        <v>8</v>
      </c>
      <c r="C16" s="6" t="s">
        <v>264</v>
      </c>
      <c r="D16" s="35" t="s">
        <v>241</v>
      </c>
      <c r="E16" s="35"/>
      <c r="F16" s="35"/>
      <c r="G16" s="35"/>
      <c r="H16" s="35"/>
      <c r="I16" s="37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265</v>
      </c>
      <c r="D17" s="17" t="s">
        <v>153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253</v>
      </c>
      <c r="D18" s="17" t="s">
        <v>242</v>
      </c>
      <c r="E18" s="17"/>
      <c r="F18" s="17"/>
      <c r="G18" s="17"/>
      <c r="H18" s="17"/>
      <c r="I18" s="1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11.428571428571429</v>
      </c>
    </row>
    <row r="19" spans="2:17" x14ac:dyDescent="0.25">
      <c r="B19" s="6">
        <f t="shared" si="1"/>
        <v>11</v>
      </c>
      <c r="C19" s="6" t="s">
        <v>37</v>
      </c>
      <c r="D19" s="17" t="s">
        <v>243</v>
      </c>
      <c r="E19" s="17"/>
      <c r="F19" s="17"/>
      <c r="G19" s="17"/>
      <c r="H19" s="17"/>
      <c r="I19" s="1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10</v>
      </c>
    </row>
    <row r="20" spans="2:17" x14ac:dyDescent="0.25">
      <c r="B20" s="6">
        <f t="shared" si="1"/>
        <v>12</v>
      </c>
      <c r="C20" s="6" t="s">
        <v>254</v>
      </c>
      <c r="D20" s="17" t="s">
        <v>244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255</v>
      </c>
      <c r="D21" s="17" t="s">
        <v>245</v>
      </c>
      <c r="E21" s="17"/>
      <c r="F21" s="17"/>
      <c r="G21" s="17"/>
      <c r="H21" s="17"/>
      <c r="I21" s="1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12.857142857142858</v>
      </c>
    </row>
    <row r="22" spans="2:17" x14ac:dyDescent="0.25">
      <c r="B22" s="6">
        <f t="shared" si="1"/>
        <v>14</v>
      </c>
      <c r="C22" s="6" t="s">
        <v>256</v>
      </c>
      <c r="D22" s="17" t="s">
        <v>246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40</v>
      </c>
      <c r="D23" s="17" t="s">
        <v>31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257</v>
      </c>
      <c r="D24" s="17" t="s">
        <v>247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258</v>
      </c>
      <c r="D25" s="17" t="s">
        <v>248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44</v>
      </c>
      <c r="D26" s="17" t="s">
        <v>32</v>
      </c>
      <c r="E26" s="17"/>
      <c r="F26" s="17"/>
      <c r="G26" s="17"/>
      <c r="H26" s="17"/>
      <c r="I26" s="1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11.428571428571429</v>
      </c>
    </row>
    <row r="27" spans="2:17" x14ac:dyDescent="0.25">
      <c r="B27" s="6">
        <f t="shared" si="1"/>
        <v>19</v>
      </c>
      <c r="C27" s="6" t="s">
        <v>174</v>
      </c>
      <c r="D27" s="17" t="s">
        <v>33</v>
      </c>
      <c r="E27" s="17"/>
      <c r="F27" s="17"/>
      <c r="G27" s="17"/>
      <c r="H27" s="17"/>
      <c r="I27" s="1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</v>
      </c>
    </row>
    <row r="28" spans="2:17" x14ac:dyDescent="0.25">
      <c r="B28" s="6">
        <f t="shared" si="1"/>
        <v>20</v>
      </c>
      <c r="C28" s="6" t="s">
        <v>259</v>
      </c>
      <c r="D28" s="17" t="s">
        <v>249</v>
      </c>
      <c r="E28" s="17"/>
      <c r="F28" s="17"/>
      <c r="G28" s="17"/>
      <c r="H28" s="17"/>
      <c r="I28" s="17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12.857142857142858</v>
      </c>
    </row>
    <row r="29" spans="2:17" x14ac:dyDescent="0.25">
      <c r="B29" s="6">
        <f t="shared" si="1"/>
        <v>21</v>
      </c>
      <c r="C29" s="6" t="s">
        <v>260</v>
      </c>
      <c r="D29" s="17" t="s">
        <v>250</v>
      </c>
      <c r="E29" s="17"/>
      <c r="F29" s="17"/>
      <c r="G29" s="17"/>
      <c r="H29" s="17"/>
      <c r="I29" s="17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12.857142857142858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 t="e">
        <f>#REF!+1</f>
        <v>#REF!</v>
      </c>
      <c r="C33" s="7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 t="e">
        <f t="shared" si="1"/>
        <v>#REF!</v>
      </c>
      <c r="C34" s="7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 t="shared" si="1"/>
        <v>#REF!</v>
      </c>
      <c r="C35" s="7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 t="e">
        <f t="shared" si="1"/>
        <v>#REF!</v>
      </c>
      <c r="C36" s="7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 t="e">
        <f t="shared" si="1"/>
        <v>#REF!</v>
      </c>
      <c r="C37" s="7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 t="e">
        <f t="shared" si="1"/>
        <v>#REF!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3"/>
      <c r="O38" s="3"/>
      <c r="P38" s="3"/>
      <c r="Q38" s="10">
        <f t="shared" si="2"/>
        <v>0</v>
      </c>
    </row>
    <row r="39" spans="2:17" x14ac:dyDescent="0.25">
      <c r="C39" s="19"/>
      <c r="D39" s="19"/>
      <c r="E39" s="1"/>
      <c r="H39" s="29" t="s">
        <v>19</v>
      </c>
      <c r="I39" s="29"/>
      <c r="J39" s="11">
        <f>COUNTIF(J9:J38,"&gt;=70")</f>
        <v>11</v>
      </c>
      <c r="K39" s="11">
        <f>COUNTIF(K9:K38,"&gt;=70")</f>
        <v>0</v>
      </c>
      <c r="L39" s="11">
        <f>COUNTIF(L9:L38,"&gt;=70")</f>
        <v>0</v>
      </c>
      <c r="M39" s="11">
        <f>COUNTIF(M9:M38,"&gt;=70")</f>
        <v>0</v>
      </c>
      <c r="N39" s="11">
        <f>COUNTIF(N9:N38,"&gt;=70")</f>
        <v>0</v>
      </c>
      <c r="O39" s="11">
        <f>COUNTIF(O9:O38,"&gt;=70")</f>
        <v>0</v>
      </c>
      <c r="P39" s="11">
        <f>COUNTIF(P9:P38,"&gt;=70")</f>
        <v>0</v>
      </c>
      <c r="Q39" s="15">
        <f>COUNTIF(Q9:Q33,"&gt;=70")</f>
        <v>0</v>
      </c>
    </row>
    <row r="40" spans="2:17" x14ac:dyDescent="0.25">
      <c r="C40" s="19"/>
      <c r="D40" s="19"/>
      <c r="E40" s="8"/>
      <c r="H40" s="31" t="s">
        <v>20</v>
      </c>
      <c r="I40" s="31"/>
      <c r="J40" s="12">
        <f>COUNTIF(J9:J38,"&lt;70")</f>
        <v>10</v>
      </c>
      <c r="K40" s="12">
        <f>COUNTIF(K9:K38,"&lt;70")</f>
        <v>21</v>
      </c>
      <c r="L40" s="12">
        <f>COUNTIF(L9:L38,"&lt;70")</f>
        <v>21</v>
      </c>
      <c r="M40" s="12">
        <f>COUNTIF(M9:M38,"&lt;70")</f>
        <v>21</v>
      </c>
      <c r="N40" s="12">
        <f>COUNTIF(N9:N38,"&lt;70")</f>
        <v>21</v>
      </c>
      <c r="O40" s="12">
        <f>COUNTIF(O9:O38,"&lt;70")</f>
        <v>21</v>
      </c>
      <c r="P40" s="12">
        <f>COUNTIF(P9:P38,"&lt;70")</f>
        <v>21</v>
      </c>
      <c r="Q40" s="12">
        <f>COUNTIF(Q9:Q38,"&lt;70")</f>
        <v>30</v>
      </c>
    </row>
    <row r="41" spans="2:17" x14ac:dyDescent="0.25">
      <c r="C41" s="19"/>
      <c r="D41" s="19"/>
      <c r="E41" s="19"/>
      <c r="H41" s="31" t="s">
        <v>21</v>
      </c>
      <c r="I41" s="31"/>
      <c r="J41" s="12">
        <f>COUNT(J9:J38)</f>
        <v>21</v>
      </c>
      <c r="K41" s="12">
        <f>COUNT(K9:K38)</f>
        <v>21</v>
      </c>
      <c r="L41" s="12">
        <f>COUNT(L9:L38)</f>
        <v>21</v>
      </c>
      <c r="M41" s="12">
        <f>COUNT(M9:M38)</f>
        <v>21</v>
      </c>
      <c r="N41" s="12">
        <f>COUNT(N9:N38)</f>
        <v>21</v>
      </c>
      <c r="O41" s="12">
        <f>COUNT(O9:O38)</f>
        <v>21</v>
      </c>
      <c r="P41" s="12">
        <f>COUNT(P9:P38)</f>
        <v>21</v>
      </c>
      <c r="Q41" s="12">
        <f>COUNT(Q9:Q38)</f>
        <v>30</v>
      </c>
    </row>
    <row r="42" spans="2:17" x14ac:dyDescent="0.25">
      <c r="C42" s="19"/>
      <c r="D42" s="19"/>
      <c r="E42" s="1"/>
      <c r="H42" s="32" t="s">
        <v>16</v>
      </c>
      <c r="I42" s="32"/>
      <c r="J42" s="13">
        <f>J39/J41</f>
        <v>0.52380952380952384</v>
      </c>
      <c r="K42" s="14">
        <f t="shared" ref="K42:Q42" si="3">K39/K41</f>
        <v>0</v>
      </c>
      <c r="L42" s="14">
        <f t="shared" si="3"/>
        <v>0</v>
      </c>
      <c r="M42" s="14">
        <f t="shared" si="3"/>
        <v>0</v>
      </c>
      <c r="N42" s="14">
        <f t="shared" si="3"/>
        <v>0</v>
      </c>
      <c r="O42" s="14">
        <f t="shared" si="3"/>
        <v>0</v>
      </c>
      <c r="P42" s="14">
        <f t="shared" si="3"/>
        <v>0</v>
      </c>
      <c r="Q42" s="14">
        <f t="shared" si="3"/>
        <v>0</v>
      </c>
    </row>
    <row r="43" spans="2:17" x14ac:dyDescent="0.25">
      <c r="C43" s="19"/>
      <c r="D43" s="19"/>
      <c r="E43" s="1"/>
      <c r="H43" s="32" t="s">
        <v>17</v>
      </c>
      <c r="I43" s="32"/>
      <c r="J43" s="13">
        <f>J40/J41</f>
        <v>0.47619047619047616</v>
      </c>
      <c r="K43" s="13">
        <f t="shared" ref="K43:Q43" si="4">K40/K41</f>
        <v>1</v>
      </c>
      <c r="L43" s="14">
        <f t="shared" si="4"/>
        <v>1</v>
      </c>
      <c r="M43" s="14">
        <f t="shared" si="4"/>
        <v>1</v>
      </c>
      <c r="N43" s="14">
        <f t="shared" si="4"/>
        <v>1</v>
      </c>
      <c r="O43" s="14">
        <f t="shared" si="4"/>
        <v>1</v>
      </c>
      <c r="P43" s="14">
        <f t="shared" si="4"/>
        <v>1</v>
      </c>
      <c r="Q43" s="14">
        <f t="shared" si="4"/>
        <v>1</v>
      </c>
    </row>
    <row r="44" spans="2:17" x14ac:dyDescent="0.25">
      <c r="C44" s="19"/>
      <c r="D44" s="19"/>
      <c r="E44" s="8"/>
    </row>
    <row r="45" spans="2:17" x14ac:dyDescent="0.25">
      <c r="C45" s="1"/>
      <c r="D45" s="1"/>
      <c r="E45" s="8"/>
    </row>
    <row r="46" spans="2:17" x14ac:dyDescent="0.25">
      <c r="J46" s="33" t="s">
        <v>26</v>
      </c>
      <c r="K46" s="33"/>
      <c r="L46" s="33"/>
      <c r="M46" s="33"/>
      <c r="N46" s="33"/>
      <c r="O46" s="33"/>
      <c r="P46" s="33"/>
    </row>
    <row r="47" spans="2:17" x14ac:dyDescent="0.25">
      <c r="J47" s="30" t="s">
        <v>18</v>
      </c>
      <c r="K47" s="30"/>
      <c r="L47" s="30"/>
      <c r="M47" s="30"/>
      <c r="N47" s="30"/>
      <c r="O47" s="30"/>
      <c r="P47" s="30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5:I35"/>
    <mergeCell ref="D36:I36"/>
    <mergeCell ref="D37:I37"/>
    <mergeCell ref="D38:I38"/>
    <mergeCell ref="C39:D39"/>
    <mergeCell ref="H39:I39"/>
    <mergeCell ref="D33:I33"/>
    <mergeCell ref="D34:I34"/>
    <mergeCell ref="D32:I32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3:I13"/>
    <mergeCell ref="D15:I15"/>
    <mergeCell ref="D16:I16"/>
    <mergeCell ref="D17:I17"/>
    <mergeCell ref="D18:I18"/>
    <mergeCell ref="D19:I19"/>
    <mergeCell ref="D14:I14"/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9"/>
  <sheetViews>
    <sheetView topLeftCell="A11" zoomScaleNormal="100" workbookViewId="0">
      <selection activeCell="J15" sqref="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6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6" x14ac:dyDescent="0.25">
      <c r="C4" t="s">
        <v>0</v>
      </c>
      <c r="D4" s="27" t="s">
        <v>267</v>
      </c>
      <c r="E4" s="27"/>
      <c r="F4" s="27"/>
      <c r="G4" s="27"/>
      <c r="I4" t="s">
        <v>1</v>
      </c>
      <c r="J4" s="18" t="s">
        <v>268</v>
      </c>
      <c r="K4" s="18"/>
      <c r="M4" t="s">
        <v>2</v>
      </c>
      <c r="N4" s="28">
        <v>45562</v>
      </c>
      <c r="O4" s="28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18" t="s">
        <v>49</v>
      </c>
      <c r="E6" s="18"/>
      <c r="F6" s="18"/>
      <c r="G6" s="18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283</v>
      </c>
      <c r="D9" s="17" t="s">
        <v>269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0</v>
      </c>
    </row>
    <row r="10" spans="2:26" x14ac:dyDescent="0.25">
      <c r="B10" s="6">
        <f>B9+1</f>
        <v>2</v>
      </c>
      <c r="C10" s="6" t="s">
        <v>252</v>
      </c>
      <c r="D10" s="17" t="s">
        <v>236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0</v>
      </c>
    </row>
    <row r="11" spans="2:26" x14ac:dyDescent="0.25">
      <c r="B11" s="6">
        <f t="shared" ref="B11:B39" si="1">B10+1</f>
        <v>3</v>
      </c>
      <c r="C11" s="6" t="s">
        <v>38</v>
      </c>
      <c r="D11" s="17" t="s">
        <v>28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6" x14ac:dyDescent="0.25">
      <c r="B12" s="6">
        <f t="shared" si="1"/>
        <v>4</v>
      </c>
      <c r="C12" s="6" t="s">
        <v>261</v>
      </c>
      <c r="D12" s="17" t="s">
        <v>239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6" x14ac:dyDescent="0.25">
      <c r="B13" s="6">
        <f t="shared" si="1"/>
        <v>5</v>
      </c>
      <c r="C13" s="6" t="s">
        <v>284</v>
      </c>
      <c r="D13" s="17" t="s">
        <v>270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6" x14ac:dyDescent="0.25">
      <c r="B14" s="6">
        <f t="shared" si="1"/>
        <v>6</v>
      </c>
      <c r="C14" s="6" t="s">
        <v>36</v>
      </c>
      <c r="D14" s="17" t="s">
        <v>29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6" x14ac:dyDescent="0.25">
      <c r="B15" s="6">
        <f t="shared" si="1"/>
        <v>7</v>
      </c>
      <c r="C15" s="6" t="s">
        <v>285</v>
      </c>
      <c r="D15" s="17" t="s">
        <v>271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6" x14ac:dyDescent="0.25">
      <c r="B16" s="6">
        <f t="shared" si="1"/>
        <v>8</v>
      </c>
      <c r="C16" s="6" t="s">
        <v>264</v>
      </c>
      <c r="D16" s="17" t="s">
        <v>272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255</v>
      </c>
      <c r="D17" s="17" t="s">
        <v>30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39</v>
      </c>
      <c r="D18" s="17" t="s">
        <v>273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257</v>
      </c>
      <c r="D19" s="17" t="s">
        <v>247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41</v>
      </c>
      <c r="D20" s="17" t="s">
        <v>274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42</v>
      </c>
      <c r="D21" s="17" t="s">
        <v>275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43</v>
      </c>
      <c r="D22" s="17" t="s">
        <v>276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286</v>
      </c>
      <c r="D23" s="17" t="s">
        <v>277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44</v>
      </c>
      <c r="D24" s="17" t="s">
        <v>278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287</v>
      </c>
      <c r="D25" s="17" t="s">
        <v>279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288</v>
      </c>
      <c r="D26" s="17" t="s">
        <v>280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259</v>
      </c>
      <c r="D27" s="17" t="s">
        <v>249</v>
      </c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289</v>
      </c>
      <c r="D28" s="17" t="s">
        <v>281</v>
      </c>
      <c r="E28" s="17"/>
      <c r="F28" s="17"/>
      <c r="G28" s="17"/>
      <c r="H28" s="17"/>
      <c r="I28" s="1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 t="s">
        <v>45</v>
      </c>
      <c r="D29" s="17" t="s">
        <v>34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290</v>
      </c>
      <c r="D30" s="17" t="s">
        <v>282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ref="Q39" si="2">SUM(J39:P39)/7</f>
        <v>0</v>
      </c>
    </row>
    <row r="40" spans="2:17" x14ac:dyDescent="0.25">
      <c r="B40" s="6" t="e">
        <f>#REF!+1</f>
        <v>#REF!</v>
      </c>
      <c r="C40" s="3"/>
      <c r="D40" s="34"/>
      <c r="E40" s="35"/>
      <c r="F40" s="35"/>
      <c r="G40" s="35"/>
      <c r="H40" s="35"/>
      <c r="I40" s="36"/>
      <c r="J40" s="3"/>
      <c r="K40" s="3"/>
      <c r="L40" s="3"/>
      <c r="M40" s="3"/>
      <c r="N40" s="3"/>
      <c r="O40" s="3"/>
      <c r="P40" s="3"/>
      <c r="Q40" s="10">
        <f t="shared" ref="Q40" si="3">SUM(J40:P40)/7</f>
        <v>0</v>
      </c>
    </row>
    <row r="41" spans="2:17" x14ac:dyDescent="0.25">
      <c r="C41" s="19"/>
      <c r="D41" s="19"/>
      <c r="E41" s="1"/>
      <c r="H41" s="29" t="s">
        <v>19</v>
      </c>
      <c r="I41" s="29"/>
      <c r="J41" s="11">
        <f t="shared" ref="J41:P41" si="4">COUNTIF(J9:J40,"&gt;=70")</f>
        <v>1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5">
        <f>COUNTIF(Q9:Q39,"&gt;=70")</f>
        <v>0</v>
      </c>
    </row>
    <row r="42" spans="2:17" x14ac:dyDescent="0.25">
      <c r="C42" s="19"/>
      <c r="D42" s="19"/>
      <c r="E42" s="8"/>
      <c r="H42" s="31" t="s">
        <v>20</v>
      </c>
      <c r="I42" s="31"/>
      <c r="J42" s="12">
        <f t="shared" ref="J42:Q42" si="5">COUNTIF(J9:J40,"&lt;70")</f>
        <v>29</v>
      </c>
      <c r="K42" s="12">
        <f t="shared" si="5"/>
        <v>30</v>
      </c>
      <c r="L42" s="12">
        <f t="shared" si="5"/>
        <v>30</v>
      </c>
      <c r="M42" s="12">
        <f t="shared" si="5"/>
        <v>30</v>
      </c>
      <c r="N42" s="12">
        <f t="shared" si="5"/>
        <v>30</v>
      </c>
      <c r="O42" s="12">
        <f t="shared" si="5"/>
        <v>30</v>
      </c>
      <c r="P42" s="12">
        <f t="shared" si="5"/>
        <v>30</v>
      </c>
      <c r="Q42" s="12">
        <f t="shared" si="5"/>
        <v>32</v>
      </c>
    </row>
    <row r="43" spans="2:17" x14ac:dyDescent="0.25">
      <c r="C43" s="19"/>
      <c r="D43" s="19"/>
      <c r="E43" s="19"/>
      <c r="H43" s="31" t="s">
        <v>21</v>
      </c>
      <c r="I43" s="31"/>
      <c r="J43" s="12">
        <f t="shared" ref="J43:Q43" si="6">COUNT(J9:J40)</f>
        <v>30</v>
      </c>
      <c r="K43" s="12">
        <f t="shared" si="6"/>
        <v>30</v>
      </c>
      <c r="L43" s="12">
        <f t="shared" si="6"/>
        <v>30</v>
      </c>
      <c r="M43" s="12">
        <f t="shared" si="6"/>
        <v>30</v>
      </c>
      <c r="N43" s="12">
        <f t="shared" si="6"/>
        <v>30</v>
      </c>
      <c r="O43" s="12">
        <f t="shared" si="6"/>
        <v>30</v>
      </c>
      <c r="P43" s="12">
        <f t="shared" si="6"/>
        <v>30</v>
      </c>
      <c r="Q43" s="12">
        <f t="shared" si="6"/>
        <v>32</v>
      </c>
    </row>
    <row r="44" spans="2:17" x14ac:dyDescent="0.25">
      <c r="C44" s="19"/>
      <c r="D44" s="19"/>
      <c r="E44" s="1"/>
      <c r="H44" s="32" t="s">
        <v>16</v>
      </c>
      <c r="I44" s="32"/>
      <c r="J44" s="13">
        <f>J41/J43</f>
        <v>3.3333333333333333E-2</v>
      </c>
      <c r="K44" s="14">
        <f t="shared" ref="K44:Q44" si="7">K41/K43</f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25">
      <c r="C45" s="19"/>
      <c r="D45" s="19"/>
      <c r="E45" s="1"/>
      <c r="H45" s="32" t="s">
        <v>17</v>
      </c>
      <c r="I45" s="32"/>
      <c r="J45" s="13">
        <f>J42/J43</f>
        <v>0.96666666666666667</v>
      </c>
      <c r="K45" s="13">
        <f t="shared" ref="K45:Q45" si="8">K42/K43</f>
        <v>1</v>
      </c>
      <c r="L45" s="14">
        <f t="shared" si="8"/>
        <v>1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25">
      <c r="C46" s="19"/>
      <c r="D46" s="19"/>
      <c r="E46" s="8"/>
    </row>
    <row r="47" spans="2:17" x14ac:dyDescent="0.25">
      <c r="C47" s="1"/>
      <c r="D47" s="1"/>
      <c r="E47" s="8"/>
    </row>
    <row r="48" spans="2:17" x14ac:dyDescent="0.25">
      <c r="J48" s="33" t="s">
        <v>26</v>
      </c>
      <c r="K48" s="33"/>
      <c r="L48" s="33"/>
      <c r="M48" s="33"/>
      <c r="N48" s="33"/>
      <c r="O48" s="33"/>
      <c r="P48" s="33"/>
    </row>
    <row r="49" spans="10:16" x14ac:dyDescent="0.25">
      <c r="J49" s="30" t="s">
        <v>18</v>
      </c>
      <c r="K49" s="30"/>
      <c r="L49" s="30"/>
      <c r="M49" s="30"/>
      <c r="N49" s="30"/>
      <c r="O49" s="30"/>
      <c r="P49" s="30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 DE OPERA-A</vt:lpstr>
      <vt:lpstr>INV DE OPERA-B</vt:lpstr>
      <vt:lpstr>ERGONOMIA-A</vt:lpstr>
      <vt:lpstr>ERGONOMIA-B </vt:lpstr>
      <vt:lpstr>SIMULACION</vt:lpstr>
      <vt:lpstr>TOPICOS DE MANUAFACTURA AVANZAD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2024-09-29T14:05:28Z</dcterms:modified>
</cp:coreProperties>
</file>