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AGOSTO-DICIEMBRE 2024\"/>
    </mc:Choice>
  </mc:AlternateContent>
  <bookViews>
    <workbookView xWindow="-120" yWindow="-120" windowWidth="24240" windowHeight="1314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'4'!$A$1:$N$41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0" l="1"/>
  <c r="A18" i="10"/>
  <c r="D17" i="10"/>
  <c r="C17" i="10"/>
  <c r="A17" i="10"/>
  <c r="D16" i="10"/>
  <c r="C16" i="10"/>
  <c r="A16" i="10"/>
  <c r="D15" i="10"/>
  <c r="C15" i="10"/>
  <c r="A15" i="10"/>
  <c r="D14" i="10"/>
  <c r="C14" i="10"/>
  <c r="A14" i="10"/>
  <c r="N17" i="25" l="1"/>
  <c r="I17" i="23" l="1"/>
  <c r="L19" i="23" l="1"/>
  <c r="L21" i="23"/>
  <c r="I19" i="23"/>
  <c r="I21" i="23"/>
  <c r="A19" i="23"/>
  <c r="A17" i="23"/>
  <c r="D17" i="23"/>
  <c r="L17" i="23"/>
  <c r="I15" i="24" l="1"/>
  <c r="I17" i="24"/>
  <c r="I19" i="24"/>
  <c r="I21" i="24"/>
  <c r="I23" i="24"/>
  <c r="A21" i="24"/>
  <c r="A15" i="24"/>
  <c r="E6" i="23" l="1"/>
  <c r="E6" i="24" s="1"/>
  <c r="E6" i="25" s="1"/>
  <c r="G37" i="22" l="1"/>
  <c r="G39" i="23" s="1"/>
  <c r="G41" i="24" s="1"/>
  <c r="G36" i="25" s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2" i="24"/>
  <c r="M32" i="24"/>
  <c r="K32" i="24"/>
  <c r="G32" i="24"/>
  <c r="F32" i="24"/>
  <c r="E22" i="24"/>
  <c r="D22" i="24"/>
  <c r="C22" i="24"/>
  <c r="A22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1" i="24" s="1"/>
  <c r="L8" i="24"/>
  <c r="H8" i="24"/>
  <c r="E8" i="24"/>
  <c r="N30" i="23"/>
  <c r="M30" i="23"/>
  <c r="K30" i="23"/>
  <c r="G30" i="23"/>
  <c r="F30" i="23"/>
  <c r="E20" i="23"/>
  <c r="D20" i="23"/>
  <c r="C20" i="23"/>
  <c r="E18" i="23"/>
  <c r="I18" i="23" s="1"/>
  <c r="D18" i="23"/>
  <c r="C18" i="23"/>
  <c r="A1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9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20" i="23" l="1"/>
  <c r="L20" i="23"/>
  <c r="L16" i="24"/>
  <c r="I16" i="24"/>
  <c r="I22" i="24"/>
  <c r="L22" i="24"/>
  <c r="L20" i="24"/>
  <c r="I20" i="24"/>
  <c r="L17" i="22"/>
  <c r="L18" i="24"/>
  <c r="I18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2" i="24"/>
  <c r="L14" i="23"/>
  <c r="L15" i="23"/>
  <c r="L16" i="23"/>
  <c r="L18" i="23"/>
  <c r="E30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2" i="24"/>
  <c r="J32" i="24" s="1"/>
  <c r="L32" i="24"/>
  <c r="H32" i="24"/>
  <c r="I30" i="23"/>
  <c r="J30" i="23" s="1"/>
  <c r="L30" i="23"/>
  <c r="H30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<sst xmlns="http://schemas.openxmlformats.org/spreadsheetml/2006/main" count="209" uniqueCount="50">
  <si>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</si>
  <si>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</si>
  <si>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</si>
  <si>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</si>
  <si>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</si>
  <si>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</si>
  <si>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</si>
  <si>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</si>
  <si>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</si>
  <si>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</si>
  <si>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</si>
  <si>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</si>
  <si>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</si>
  <si>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</si>
  <si>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</si>
  <si>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</si>
  <si>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</si>
  <si>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</si>
  <si>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</si>
  <si>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</si>
  <si>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</si>
  <si>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</si>
  <si>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</si>
  <si>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</si>
  <si>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</si>
  <si>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</si>
  <si>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</si>
  <si>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</si>
  <si>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</si>
  <si>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</si>
  <si>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</si>
  <si>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</si>
  <si>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</si>
  <si>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</si>
  <si>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</si>
  <si>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</si>
  <si>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</si>
  <si>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</si>
  <si>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</si>
  <si>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</si>
  <si>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</si>
  <si>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</si>
  <si>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</si>
  <si>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605A</t>
  </si>
  <si>
    <t>605B</t>
  </si>
  <si>
    <t>VI</t>
  </si>
  <si>
    <t>605C</t>
  </si>
  <si>
    <t>LIC. RENATA RAMOS MORENO</t>
  </si>
  <si>
    <t>505B</t>
  </si>
  <si>
    <t>AGO - DIC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</si>
</sst>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CALIFIC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A14" t="str">
            <v>ECONOMIA</v>
          </cell>
          <cell r="C14" t="str">
            <v>301A</v>
          </cell>
          <cell r="D14" t="str">
            <v>II</v>
          </cell>
        </row>
        <row r="15">
          <cell r="A15" t="str">
            <v>ECONOMIA</v>
          </cell>
          <cell r="C15" t="str">
            <v>301B</v>
          </cell>
          <cell r="D15" t="str">
            <v>II</v>
          </cell>
        </row>
        <row r="16">
          <cell r="A16" t="str">
            <v>ECONOMIA</v>
          </cell>
          <cell r="C16" t="str">
            <v>301C</v>
          </cell>
          <cell r="D16" t="str">
            <v>II</v>
          </cell>
        </row>
        <row r="17">
          <cell r="A17" t="str">
            <v>MACROECONOMIA</v>
          </cell>
          <cell r="C17" t="str">
            <v>505A</v>
          </cell>
          <cell r="D17" t="str">
            <v>DLA</v>
          </cell>
        </row>
        <row r="18">
          <cell r="A18" t="str">
            <v>MACROECONOMIA</v>
          </cell>
          <cell r="D18" t="str">
            <v>DLA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91" zoomScaleNormal="91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2</v>
      </c>
      <c r="I8" s="34" t="s">
        <v>7</v>
      </c>
      <c r="J8" s="34"/>
      <c r="K8" s="34"/>
      <c r="L8" s="35" t="s">
        <v>49</v>
      </c>
      <c r="M8" s="35"/>
      <c r="N8" s="35"/>
    </row>
    <row r="10" spans="1:14" x14ac:dyDescent="0.2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'[1]1'!A14</f>
        <v>ECONOMIA</v>
      </c>
      <c r="B14" s="9" t="s">
        <v>21</v>
      </c>
      <c r="C14" s="9" t="str">
        <f>'[1]1'!C14</f>
        <v>301A</v>
      </c>
      <c r="D14" s="9" t="str">
        <f>'[1]1'!D14</f>
        <v>II</v>
      </c>
      <c r="E14" s="9">
        <v>31</v>
      </c>
      <c r="F14" s="9">
        <v>25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0.77</v>
      </c>
    </row>
    <row r="15" spans="1:14" s="11" customFormat="1" x14ac:dyDescent="0.2">
      <c r="A15" s="9" t="str">
        <f>'[1]1'!A15</f>
        <v>ECONOMIA</v>
      </c>
      <c r="B15" s="9" t="s">
        <v>21</v>
      </c>
      <c r="C15" s="9" t="str">
        <f>'[1]1'!C15</f>
        <v>301B</v>
      </c>
      <c r="D15" s="9" t="str">
        <f>'[1]1'!D15</f>
        <v>II</v>
      </c>
      <c r="E15" s="9">
        <v>16</v>
      </c>
      <c r="F15" s="9">
        <v>9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50</v>
      </c>
      <c r="N15" s="15">
        <v>0.56000000000000005</v>
      </c>
    </row>
    <row r="16" spans="1:14" s="11" customFormat="1" x14ac:dyDescent="0.2">
      <c r="A16" s="9" t="str">
        <f>'[1]1'!A16</f>
        <v>ECONOMIA</v>
      </c>
      <c r="B16" s="9" t="s">
        <v>21</v>
      </c>
      <c r="C16" s="9" t="str">
        <f>'[1]1'!C16</f>
        <v>301C</v>
      </c>
      <c r="D16" s="9" t="str">
        <f>'[1]1'!D16</f>
        <v>II</v>
      </c>
      <c r="E16" s="9">
        <v>17</v>
      </c>
      <c r="F16" s="9">
        <v>14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67</v>
      </c>
      <c r="N16" s="15">
        <v>0.82</v>
      </c>
    </row>
    <row r="17" spans="1:14" s="11" customFormat="1" x14ac:dyDescent="0.2">
      <c r="A17" s="9" t="str">
        <f>'[1]1'!A17</f>
        <v>MACROECONOMIA</v>
      </c>
      <c r="B17" s="9"/>
      <c r="C17" s="9" t="str">
        <f>'[1]1'!C17</f>
        <v>505A</v>
      </c>
      <c r="D17" s="9" t="str">
        <f>'[1]1'!D17</f>
        <v>DLA</v>
      </c>
      <c r="E17" s="9">
        <v>25</v>
      </c>
      <c r="F17" s="9">
        <v>0</v>
      </c>
      <c r="G17" s="9"/>
      <c r="H17" s="10"/>
      <c r="I17" s="9">
        <f t="shared" si="0"/>
        <v>25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9" t="str">
        <f>'[1]1'!A18</f>
        <v>MACROECONOMIA</v>
      </c>
      <c r="B18" s="9"/>
      <c r="C18" s="9" t="s">
        <v>48</v>
      </c>
      <c r="D18" s="9" t="str">
        <f>'[1]1'!D18</f>
        <v>DLA</v>
      </c>
      <c r="E18" s="9">
        <v>31</v>
      </c>
      <c r="F18" s="9">
        <v>0</v>
      </c>
      <c r="G18" s="9"/>
      <c r="H18" s="10"/>
      <c r="I18" s="9">
        <f t="shared" si="0"/>
        <v>31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48</v>
      </c>
      <c r="G28" s="17">
        <f>SUM(G14:G27)</f>
        <v>0</v>
      </c>
      <c r="H28" s="18">
        <f>SUM(F28:G28)/E28</f>
        <v>0.4</v>
      </c>
      <c r="I28" s="17">
        <f t="shared" si="0"/>
        <v>72</v>
      </c>
      <c r="J28" s="18">
        <f t="shared" ref="J28" si="2">I28/E28</f>
        <v>0.6</v>
      </c>
      <c r="K28" s="17">
        <f>SUM(K14:K27)</f>
        <v>0</v>
      </c>
      <c r="L28" s="18">
        <f t="shared" si="1"/>
        <v>0</v>
      </c>
      <c r="M28" s="17">
        <f>AVERAGE(M14:M27)</f>
        <v>38.4</v>
      </c>
      <c r="N28" s="19">
        <f>AVERAGE(N14:N27)</f>
        <v>0.43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">
        <v>47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1" zoomScale="118" zoomScaleNormal="118" zoomScaleSheetLayoutView="100" workbookViewId="0">
      <selection activeCell="H38" sqref="H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AGO - DIC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1" t="str">
        <f>'1'!A14</f>
        <v>ECONOMIA</v>
      </c>
      <c r="B14" s="9" t="s">
        <v>32</v>
      </c>
      <c r="C14" s="9" t="str">
        <f>'1'!C14</f>
        <v>301A</v>
      </c>
      <c r="D14" s="9" t="str">
        <f>'1'!D14</f>
        <v>II</v>
      </c>
      <c r="E14" s="9">
        <f>'1'!E14</f>
        <v>31</v>
      </c>
      <c r="F14" s="9">
        <v>22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74</v>
      </c>
      <c r="N14" s="15">
        <v>0.81</v>
      </c>
    </row>
    <row r="15" spans="1:14" s="11" customFormat="1" x14ac:dyDescent="0.2">
      <c r="A15" s="21" t="str">
        <f>'1'!A15</f>
        <v>ECONOMIA</v>
      </c>
      <c r="B15" s="9" t="s">
        <v>32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28</v>
      </c>
      <c r="G15" s="9"/>
      <c r="H15" s="10"/>
      <c r="I15" s="9">
        <f t="shared" ref="I15" si="2">(E15-SUM(F15:G15))-K15</f>
        <v>-12</v>
      </c>
      <c r="J15" s="10"/>
      <c r="K15" s="9">
        <v>0</v>
      </c>
      <c r="L15" s="10">
        <f t="shared" ref="L15" si="3">K15/E15</f>
        <v>0</v>
      </c>
      <c r="M15" s="9">
        <v>70</v>
      </c>
      <c r="N15" s="15">
        <v>0.85</v>
      </c>
    </row>
    <row r="16" spans="1:14" s="11" customFormat="1" x14ac:dyDescent="0.2">
      <c r="A16" s="21" t="str">
        <f>'1'!A16</f>
        <v>ECONOMIA</v>
      </c>
      <c r="B16" s="9" t="s">
        <v>32</v>
      </c>
      <c r="C16" s="9" t="str">
        <f>'1'!C16</f>
        <v>301C</v>
      </c>
      <c r="D16" s="9" t="str">
        <f>'1'!D16</f>
        <v>II</v>
      </c>
      <c r="E16" s="9">
        <f>'1'!E16</f>
        <v>17</v>
      </c>
      <c r="F16" s="9">
        <v>23</v>
      </c>
      <c r="G16" s="9"/>
      <c r="H16" s="10"/>
      <c r="I16" s="9">
        <f t="shared" si="0"/>
        <v>-6</v>
      </c>
      <c r="J16" s="10"/>
      <c r="K16" s="9">
        <v>0</v>
      </c>
      <c r="L16" s="10">
        <f t="shared" si="1"/>
        <v>0</v>
      </c>
      <c r="M16" s="9">
        <v>75</v>
      </c>
      <c r="N16" s="15">
        <v>0.81</v>
      </c>
    </row>
    <row r="17" spans="1:14" s="11" customFormat="1" x14ac:dyDescent="0.2">
      <c r="A17" s="21" t="str">
        <f>'1'!A17</f>
        <v>MACROECONOMIA</v>
      </c>
      <c r="B17" s="9" t="s">
        <v>32</v>
      </c>
      <c r="C17" s="9" t="str">
        <f>'1'!C17</f>
        <v>505A</v>
      </c>
      <c r="D17" s="9" t="str">
        <f>'1'!D17</f>
        <v>DLA</v>
      </c>
      <c r="E17" s="9">
        <f>'1'!E17</f>
        <v>25</v>
      </c>
      <c r="F17" s="9">
        <v>13</v>
      </c>
      <c r="G17" s="9"/>
      <c r="H17" s="10"/>
      <c r="I17" s="9">
        <f t="shared" si="0"/>
        <v>12</v>
      </c>
      <c r="J17" s="10"/>
      <c r="K17" s="9">
        <v>0</v>
      </c>
      <c r="L17" s="10">
        <f t="shared" si="1"/>
        <v>0</v>
      </c>
      <c r="M17" s="9">
        <v>78</v>
      </c>
      <c r="N17" s="15">
        <v>0.86</v>
      </c>
    </row>
    <row r="18" spans="1:14" s="11" customFormat="1" x14ac:dyDescent="0.2">
      <c r="A18" s="21" t="str">
        <f>'1'!A18</f>
        <v>MACROECONOMIA</v>
      </c>
      <c r="B18" s="9" t="s">
        <v>32</v>
      </c>
      <c r="C18" s="9" t="str">
        <f>'1'!C18</f>
        <v>505B</v>
      </c>
      <c r="D18" s="9" t="str">
        <f>'1'!D18</f>
        <v>DLA</v>
      </c>
      <c r="E18" s="9">
        <f>'1'!E18</f>
        <v>31</v>
      </c>
      <c r="F18" s="9">
        <v>10</v>
      </c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>
        <v>50</v>
      </c>
      <c r="N18" s="15">
        <v>0.59</v>
      </c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96</v>
      </c>
      <c r="G28" s="17">
        <f>SUM(G14:G27)</f>
        <v>0</v>
      </c>
      <c r="H28" s="18">
        <f>SUM(F28:G28)/E28</f>
        <v>0.8</v>
      </c>
      <c r="I28" s="17">
        <f t="shared" si="0"/>
        <v>24</v>
      </c>
      <c r="J28" s="18">
        <f t="shared" ref="J28" si="4">I28/E28</f>
        <v>0.2</v>
      </c>
      <c r="K28" s="17">
        <f>SUM(K14:K27)</f>
        <v>0</v>
      </c>
      <c r="L28" s="18">
        <f t="shared" si="1"/>
        <v>0</v>
      </c>
      <c r="M28" s="17">
        <f>AVERAGE(M14:M27)</f>
        <v>69.400000000000006</v>
      </c>
      <c r="N28" s="19">
        <f>AVERAGE(N14:N27)</f>
        <v>0.78400000000000003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2" x14ac:dyDescent="0.2">
      <c r="B33" s="38" t="s">
        <v>27</v>
      </c>
      <c r="C33" s="38"/>
      <c r="D33" s="38"/>
      <c r="G33" s="34" t="s">
        <v>28</v>
      </c>
      <c r="H33" s="34"/>
      <c r="I33" s="34"/>
      <c r="J33" s="34"/>
    </row>
    <row r="34" spans="1:12" ht="62.25" customHeight="1" x14ac:dyDescent="0.2">
      <c r="B34" s="39"/>
      <c r="C34" s="39"/>
      <c r="D34" s="39"/>
      <c r="G34" s="35"/>
      <c r="H34" s="35"/>
      <c r="I34" s="35"/>
      <c r="J34" s="35"/>
    </row>
    <row r="35" spans="1:12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2" hidden="1" x14ac:dyDescent="0.2"/>
    <row r="37" spans="1:12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2" t="str">
        <f>'1'!G37:J37</f>
        <v>LIC. RENATA RAMOS MORENO</v>
      </c>
      <c r="H37" s="42"/>
      <c r="I37" s="42"/>
      <c r="J37" s="42"/>
      <c r="K37" s="42"/>
      <c r="L37" s="42"/>
    </row>
  </sheetData>
  <mergeCells count="31">
    <mergeCell ref="A35:B35"/>
    <mergeCell ref="E35:H35"/>
    <mergeCell ref="B37:D37"/>
    <mergeCell ref="M12:M13"/>
    <mergeCell ref="G37:L37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3" zoomScale="96" zoomScaleNormal="96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'2'!E6:H6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AGO - DIC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 t="s">
        <v>38</v>
      </c>
      <c r="C14" s="9" t="str">
        <f>'1'!C14</f>
        <v>301A</v>
      </c>
      <c r="D14" s="9" t="str">
        <f>'1'!D14</f>
        <v>II</v>
      </c>
      <c r="E14" s="9">
        <f>'1'!E14</f>
        <v>31</v>
      </c>
      <c r="F14" s="9">
        <v>19</v>
      </c>
      <c r="G14" s="9"/>
      <c r="H14" s="10"/>
      <c r="I14" s="9">
        <f t="shared" ref="I14:I30" si="0">(E14-SUM(F14:G14))-K14</f>
        <v>12</v>
      </c>
      <c r="J14" s="10"/>
      <c r="K14" s="9">
        <v>0</v>
      </c>
      <c r="L14" s="10">
        <f t="shared" ref="L14:L30" si="1">K14/E14</f>
        <v>0</v>
      </c>
      <c r="M14" s="9">
        <v>59</v>
      </c>
      <c r="N14" s="15">
        <v>0.7</v>
      </c>
    </row>
    <row r="15" spans="1:14" s="11" customFormat="1" x14ac:dyDescent="0.2">
      <c r="A15" s="9" t="str">
        <f>'1'!A15</f>
        <v>ECONOMIA</v>
      </c>
      <c r="B15" s="9" t="s">
        <v>38</v>
      </c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24</v>
      </c>
      <c r="G15" s="9"/>
      <c r="H15" s="10"/>
      <c r="I15" s="9">
        <f t="shared" si="0"/>
        <v>-8</v>
      </c>
      <c r="J15" s="10"/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x14ac:dyDescent="0.2">
      <c r="A16" s="9" t="str">
        <f>'1'!A16</f>
        <v>ECONOMIA</v>
      </c>
      <c r="B16" s="9" t="s">
        <v>38</v>
      </c>
      <c r="C16" s="9" t="str">
        <f>'1'!C16</f>
        <v>301C</v>
      </c>
      <c r="D16" s="9" t="str">
        <f>'1'!D16</f>
        <v>II</v>
      </c>
      <c r="E16" s="9">
        <f>'1'!E16</f>
        <v>17</v>
      </c>
      <c r="F16" s="9">
        <v>21</v>
      </c>
      <c r="G16" s="9"/>
      <c r="H16" s="10"/>
      <c r="I16" s="9">
        <f t="shared" si="0"/>
        <v>-4</v>
      </c>
      <c r="J16" s="10"/>
      <c r="K16" s="9">
        <v>0</v>
      </c>
      <c r="L16" s="10">
        <f t="shared" si="1"/>
        <v>0</v>
      </c>
      <c r="M16" s="9">
        <v>70</v>
      </c>
      <c r="N16" s="15">
        <v>0.81</v>
      </c>
    </row>
    <row r="17" spans="1:14" s="11" customFormat="1" x14ac:dyDescent="0.2">
      <c r="A17" s="9" t="str">
        <f>'1'!A17</f>
        <v>MACROECONOMIA</v>
      </c>
      <c r="B17" s="9" t="s">
        <v>39</v>
      </c>
      <c r="C17" s="9" t="s">
        <v>43</v>
      </c>
      <c r="D17" s="9" t="str">
        <f>'1'!D17</f>
        <v>DLA</v>
      </c>
      <c r="E17" s="9">
        <v>26</v>
      </c>
      <c r="F17" s="9">
        <v>24</v>
      </c>
      <c r="G17" s="9"/>
      <c r="H17" s="10"/>
      <c r="I17" s="9">
        <f t="shared" si="0"/>
        <v>2</v>
      </c>
      <c r="J17" s="10"/>
      <c r="K17" s="9">
        <v>0</v>
      </c>
      <c r="L17" s="10">
        <f t="shared" ref="L17" si="2">K17/E17</f>
        <v>0</v>
      </c>
      <c r="M17" s="9">
        <v>79</v>
      </c>
      <c r="N17" s="15">
        <v>0.92</v>
      </c>
    </row>
    <row r="18" spans="1:14" s="11" customFormat="1" x14ac:dyDescent="0.2">
      <c r="A18" s="9" t="str">
        <f>'1'!A17</f>
        <v>MACROECONOMIA</v>
      </c>
      <c r="B18" s="9" t="s">
        <v>38</v>
      </c>
      <c r="C18" s="9" t="str">
        <f>'1'!C17</f>
        <v>505A</v>
      </c>
      <c r="D18" s="9" t="str">
        <f>'1'!D17</f>
        <v>DLA</v>
      </c>
      <c r="E18" s="9">
        <f>'1'!E17</f>
        <v>25</v>
      </c>
      <c r="F18" s="9">
        <v>10</v>
      </c>
      <c r="G18" s="9"/>
      <c r="H18" s="10"/>
      <c r="I18" s="9">
        <f t="shared" si="0"/>
        <v>15</v>
      </c>
      <c r="J18" s="10"/>
      <c r="K18" s="9">
        <v>0</v>
      </c>
      <c r="L18" s="10">
        <f t="shared" si="1"/>
        <v>0</v>
      </c>
      <c r="M18" s="9">
        <v>62</v>
      </c>
      <c r="N18" s="15">
        <v>0.71</v>
      </c>
    </row>
    <row r="19" spans="1:14" s="11" customFormat="1" x14ac:dyDescent="0.2">
      <c r="A19" s="9" t="str">
        <f>'1'!A18</f>
        <v>MACROECONOMIA</v>
      </c>
      <c r="B19" s="9" t="s">
        <v>39</v>
      </c>
      <c r="C19" s="9" t="s">
        <v>44</v>
      </c>
      <c r="D19" s="9" t="s">
        <v>31</v>
      </c>
      <c r="E19" s="9">
        <v>14</v>
      </c>
      <c r="F19" s="9">
        <v>13</v>
      </c>
      <c r="G19" s="9"/>
      <c r="H19" s="10"/>
      <c r="I19" s="9">
        <f t="shared" si="0"/>
        <v>1</v>
      </c>
      <c r="J19" s="10"/>
      <c r="K19" s="9">
        <v>0</v>
      </c>
      <c r="L19" s="10">
        <f t="shared" ref="L19:L21" si="3">K19/E19</f>
        <v>0</v>
      </c>
      <c r="M19" s="9">
        <v>83</v>
      </c>
      <c r="N19" s="15">
        <v>0.71</v>
      </c>
    </row>
    <row r="20" spans="1:14" s="11" customFormat="1" x14ac:dyDescent="0.2">
      <c r="A20" s="9" t="s">
        <v>41</v>
      </c>
      <c r="B20" s="9" t="s">
        <v>38</v>
      </c>
      <c r="C20" s="9" t="str">
        <f>'1'!C18</f>
        <v>505B</v>
      </c>
      <c r="D20" s="9" t="str">
        <f>'1'!D18</f>
        <v>DLA</v>
      </c>
      <c r="E20" s="9">
        <f>'1'!E18</f>
        <v>31</v>
      </c>
      <c r="F20" s="9">
        <v>9</v>
      </c>
      <c r="G20" s="9"/>
      <c r="H20" s="10"/>
      <c r="I20" s="9">
        <f t="shared" si="0"/>
        <v>22</v>
      </c>
      <c r="J20" s="10"/>
      <c r="K20" s="9">
        <v>0</v>
      </c>
      <c r="L20" s="10">
        <f t="shared" si="3"/>
        <v>0</v>
      </c>
      <c r="M20" s="9">
        <v>40</v>
      </c>
      <c r="N20" s="15">
        <v>0.53</v>
      </c>
    </row>
    <row r="21" spans="1:14" s="11" customFormat="1" x14ac:dyDescent="0.2">
      <c r="A21" s="9" t="s">
        <v>41</v>
      </c>
      <c r="B21" s="9" t="s">
        <v>39</v>
      </c>
      <c r="C21" s="9" t="s">
        <v>46</v>
      </c>
      <c r="D21" s="9" t="s">
        <v>31</v>
      </c>
      <c r="E21" s="9">
        <v>17</v>
      </c>
      <c r="F21" s="9">
        <v>14</v>
      </c>
      <c r="G21" s="9"/>
      <c r="H21" s="10"/>
      <c r="I21" s="9">
        <f t="shared" si="0"/>
        <v>3</v>
      </c>
      <c r="J21" s="10"/>
      <c r="K21" s="9">
        <v>0</v>
      </c>
      <c r="L21" s="10">
        <f t="shared" si="3"/>
        <v>0</v>
      </c>
      <c r="M21" s="9">
        <v>69</v>
      </c>
      <c r="N21" s="15">
        <v>0.82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177</v>
      </c>
      <c r="F30" s="17">
        <f>SUM(F14:F29)</f>
        <v>134</v>
      </c>
      <c r="G30" s="17">
        <f>SUM(G14:G29)</f>
        <v>0</v>
      </c>
      <c r="H30" s="18">
        <f>SUM(F30:G30)/E30</f>
        <v>0.75706214689265539</v>
      </c>
      <c r="I30" s="17">
        <f t="shared" si="0"/>
        <v>43</v>
      </c>
      <c r="J30" s="18">
        <f t="shared" ref="J30" si="4">I30/E30</f>
        <v>0.24293785310734464</v>
      </c>
      <c r="K30" s="17">
        <f>SUM(K14:K29)</f>
        <v>0</v>
      </c>
      <c r="L30" s="18">
        <f t="shared" si="1"/>
        <v>0</v>
      </c>
      <c r="M30" s="17">
        <f>AVERAGE(M14:M29)</f>
        <v>65.125</v>
      </c>
      <c r="N30" s="19">
        <f>AVERAGE(N14:N29)</f>
        <v>0.74125000000000008</v>
      </c>
    </row>
    <row r="32" spans="1:14" ht="120" customHeight="1" x14ac:dyDescent="0.2">
      <c r="A32" s="31" t="s">
        <v>26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4" spans="1:10" x14ac:dyDescent="0.2">
      <c r="A34" s="12"/>
    </row>
    <row r="35" spans="1:10" x14ac:dyDescent="0.2">
      <c r="B35" s="38" t="s">
        <v>27</v>
      </c>
      <c r="C35" s="38"/>
      <c r="D35" s="38"/>
      <c r="G35" s="23" t="s">
        <v>28</v>
      </c>
      <c r="H35" s="23"/>
      <c r="I35" s="23"/>
      <c r="J35" s="23"/>
    </row>
    <row r="36" spans="1:10" ht="62.25" customHeight="1" x14ac:dyDescent="0.2">
      <c r="B36" s="39"/>
      <c r="C36" s="39"/>
      <c r="D36" s="39"/>
      <c r="G36" s="35"/>
      <c r="H36" s="35"/>
      <c r="I36" s="35"/>
      <c r="J36" s="35"/>
    </row>
    <row r="37" spans="1:10" hidden="1" x14ac:dyDescent="0.2">
      <c r="A37" s="40" t="e">
        <v>#REF!</v>
      </c>
      <c r="B37" s="40"/>
      <c r="C37" s="6"/>
      <c r="E37" s="40"/>
      <c r="F37" s="40"/>
      <c r="G37" s="40"/>
      <c r="H37" s="40"/>
    </row>
    <row r="38" spans="1:10" hidden="1" x14ac:dyDescent="0.2"/>
    <row r="39" spans="1:10" ht="45" customHeight="1" x14ac:dyDescent="0.2">
      <c r="B39" s="41" t="str">
        <f>B10</f>
        <v>MCA. EUGENIO CHÁVEZ ORTIZ</v>
      </c>
      <c r="C39" s="41"/>
      <c r="D39" s="41"/>
      <c r="E39" s="13"/>
      <c r="F39" s="13"/>
      <c r="G39" s="41" t="str">
        <f>'2'!G37:L37</f>
        <v>LIC. RENATA RAMOS MORENO</v>
      </c>
      <c r="H39" s="41"/>
      <c r="I39" s="41"/>
      <c r="J39" s="41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4" zoomScaleNormal="100" zoomScaleSheetLayoutView="100" workbookViewId="0">
      <selection activeCell="A34" sqref="A34:N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'3'!E6:H6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AGO - DIC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 t="s">
        <v>39</v>
      </c>
      <c r="C14" s="9" t="str">
        <f>'1'!C14</f>
        <v>301A</v>
      </c>
      <c r="D14" s="9" t="str">
        <f>'1'!D14</f>
        <v>II</v>
      </c>
      <c r="E14" s="9">
        <f>'1'!E14</f>
        <v>31</v>
      </c>
      <c r="F14" s="9">
        <v>18</v>
      </c>
      <c r="G14" s="9"/>
      <c r="H14" s="10"/>
      <c r="I14" s="9">
        <f t="shared" ref="I14:I32" si="0">(E14-SUM(F14:G14))-K14</f>
        <v>13</v>
      </c>
      <c r="J14" s="10"/>
      <c r="K14" s="9">
        <v>0</v>
      </c>
      <c r="L14" s="10">
        <f t="shared" ref="L14:L32" si="1">K14/E14</f>
        <v>0</v>
      </c>
      <c r="M14" s="9">
        <v>57</v>
      </c>
      <c r="N14" s="15">
        <v>0.67</v>
      </c>
    </row>
    <row r="15" spans="1:14" s="11" customFormat="1" x14ac:dyDescent="0.2">
      <c r="A15" s="9" t="str">
        <f>'1'!A15</f>
        <v>ECONOMIA</v>
      </c>
      <c r="B15" s="9" t="s">
        <v>40</v>
      </c>
      <c r="C15" s="9" t="s">
        <v>37</v>
      </c>
      <c r="D15" s="9" t="s">
        <v>31</v>
      </c>
      <c r="E15" s="9">
        <v>27</v>
      </c>
      <c r="F15" s="9">
        <v>22</v>
      </c>
      <c r="G15" s="9"/>
      <c r="H15" s="10"/>
      <c r="I15" s="9">
        <f t="shared" si="0"/>
        <v>5</v>
      </c>
      <c r="J15" s="10"/>
      <c r="K15" s="9">
        <v>0</v>
      </c>
      <c r="L15" s="10">
        <v>0</v>
      </c>
      <c r="M15" s="9">
        <v>68</v>
      </c>
      <c r="N15" s="15">
        <v>0.81</v>
      </c>
    </row>
    <row r="16" spans="1:14" s="11" customFormat="1" x14ac:dyDescent="0.2">
      <c r="A16" s="9" t="str">
        <f>'1'!A15</f>
        <v>ECONOMIA</v>
      </c>
      <c r="B16" s="9" t="s">
        <v>39</v>
      </c>
      <c r="C16" s="9" t="str">
        <f>'1'!C15</f>
        <v>301B</v>
      </c>
      <c r="D16" s="9" t="str">
        <f>'1'!D15</f>
        <v>II</v>
      </c>
      <c r="E16" s="9">
        <f>'1'!E15</f>
        <v>16</v>
      </c>
      <c r="F16" s="9">
        <v>20</v>
      </c>
      <c r="G16" s="9"/>
      <c r="H16" s="10"/>
      <c r="I16" s="9">
        <f t="shared" si="0"/>
        <v>-4</v>
      </c>
      <c r="J16" s="10"/>
      <c r="K16" s="9">
        <v>0</v>
      </c>
      <c r="L16" s="10">
        <f t="shared" si="1"/>
        <v>0</v>
      </c>
      <c r="M16" s="9">
        <v>48</v>
      </c>
      <c r="N16" s="15">
        <v>0.61</v>
      </c>
    </row>
    <row r="17" spans="1:14" s="11" customFormat="1" x14ac:dyDescent="0.2">
      <c r="A17" s="9" t="s">
        <v>36</v>
      </c>
      <c r="B17" s="9" t="s">
        <v>40</v>
      </c>
      <c r="C17" s="9" t="s">
        <v>42</v>
      </c>
      <c r="D17" s="9" t="s">
        <v>31</v>
      </c>
      <c r="E17" s="9">
        <v>33</v>
      </c>
      <c r="F17" s="9">
        <v>24</v>
      </c>
      <c r="G17" s="9"/>
      <c r="H17" s="10"/>
      <c r="I17" s="9">
        <f t="shared" si="0"/>
        <v>9</v>
      </c>
      <c r="J17" s="10"/>
      <c r="K17" s="9">
        <v>0</v>
      </c>
      <c r="L17" s="10">
        <v>0</v>
      </c>
      <c r="M17" s="9">
        <v>57</v>
      </c>
      <c r="N17" s="15">
        <v>0.73</v>
      </c>
    </row>
    <row r="18" spans="1:14" s="11" customFormat="1" x14ac:dyDescent="0.2">
      <c r="A18" s="9" t="str">
        <f>'1'!A16</f>
        <v>ECONOMIA</v>
      </c>
      <c r="B18" s="9" t="s">
        <v>40</v>
      </c>
      <c r="C18" s="9" t="str">
        <f>'1'!C16</f>
        <v>301C</v>
      </c>
      <c r="D18" s="9" t="str">
        <f>'1'!D16</f>
        <v>II</v>
      </c>
      <c r="E18" s="9">
        <f>'1'!E16</f>
        <v>17</v>
      </c>
      <c r="F18" s="9">
        <v>22</v>
      </c>
      <c r="G18" s="9"/>
      <c r="H18" s="10"/>
      <c r="I18" s="9">
        <f t="shared" si="0"/>
        <v>-5</v>
      </c>
      <c r="J18" s="10"/>
      <c r="K18" s="9">
        <v>0</v>
      </c>
      <c r="L18" s="10">
        <f t="shared" si="1"/>
        <v>0</v>
      </c>
      <c r="M18" s="9">
        <v>72</v>
      </c>
      <c r="N18" s="15">
        <v>0.85</v>
      </c>
    </row>
    <row r="19" spans="1:14" s="11" customFormat="1" x14ac:dyDescent="0.2">
      <c r="A19" s="9" t="s">
        <v>41</v>
      </c>
      <c r="B19" s="9" t="s">
        <v>45</v>
      </c>
      <c r="C19" s="9" t="s">
        <v>43</v>
      </c>
      <c r="D19" s="9" t="s">
        <v>31</v>
      </c>
      <c r="E19" s="9">
        <v>26</v>
      </c>
      <c r="F19" s="9">
        <v>21</v>
      </c>
      <c r="G19" s="9"/>
      <c r="H19" s="10"/>
      <c r="I19" s="9">
        <f t="shared" si="0"/>
        <v>5</v>
      </c>
      <c r="J19" s="10"/>
      <c r="K19" s="9">
        <v>0</v>
      </c>
      <c r="L19" s="10">
        <v>0</v>
      </c>
      <c r="M19" s="9">
        <v>70</v>
      </c>
      <c r="N19" s="15">
        <v>0.81</v>
      </c>
    </row>
    <row r="20" spans="1:14" s="11" customFormat="1" x14ac:dyDescent="0.2">
      <c r="A20" s="9" t="str">
        <f>'1'!A17</f>
        <v>MACROECONOMIA</v>
      </c>
      <c r="B20" s="9" t="s">
        <v>40</v>
      </c>
      <c r="C20" s="9" t="str">
        <f>'1'!C17</f>
        <v>505A</v>
      </c>
      <c r="D20" s="9" t="str">
        <f>'1'!D17</f>
        <v>DLA</v>
      </c>
      <c r="E20" s="9">
        <f>'1'!E17</f>
        <v>25</v>
      </c>
      <c r="F20" s="9">
        <v>11</v>
      </c>
      <c r="G20" s="9"/>
      <c r="H20" s="10"/>
      <c r="I20" s="9">
        <f t="shared" si="0"/>
        <v>14</v>
      </c>
      <c r="J20" s="10"/>
      <c r="K20" s="9">
        <v>0</v>
      </c>
      <c r="L20" s="10">
        <f t="shared" si="1"/>
        <v>0</v>
      </c>
      <c r="M20" s="9">
        <v>70</v>
      </c>
      <c r="N20" s="15">
        <v>0.79</v>
      </c>
    </row>
    <row r="21" spans="1:14" s="11" customFormat="1" x14ac:dyDescent="0.2">
      <c r="A21" s="9" t="str">
        <f>'1'!A18</f>
        <v>MACROECONOMIA</v>
      </c>
      <c r="B21" s="9" t="s">
        <v>45</v>
      </c>
      <c r="C21" s="9" t="s">
        <v>44</v>
      </c>
      <c r="D21" s="9" t="s">
        <v>31</v>
      </c>
      <c r="E21" s="9">
        <v>14</v>
      </c>
      <c r="F21" s="9">
        <v>12</v>
      </c>
      <c r="G21" s="9"/>
      <c r="H21" s="10"/>
      <c r="I21" s="9">
        <f t="shared" si="0"/>
        <v>2</v>
      </c>
      <c r="J21" s="10"/>
      <c r="K21" s="9">
        <v>0</v>
      </c>
      <c r="L21" s="10">
        <v>0</v>
      </c>
      <c r="M21" s="9">
        <v>74</v>
      </c>
      <c r="N21" s="15">
        <v>0.86</v>
      </c>
    </row>
    <row r="22" spans="1:14" s="11" customFormat="1" x14ac:dyDescent="0.2">
      <c r="A22" s="9" t="str">
        <f>'1'!A18</f>
        <v>MACROECONOMIA</v>
      </c>
      <c r="B22" s="9" t="s">
        <v>40</v>
      </c>
      <c r="C22" s="9" t="str">
        <f>'1'!C18</f>
        <v>505B</v>
      </c>
      <c r="D22" s="9" t="str">
        <f>'1'!D18</f>
        <v>DLA</v>
      </c>
      <c r="E22" s="9">
        <f>'1'!E18</f>
        <v>31</v>
      </c>
      <c r="F22" s="9">
        <v>12</v>
      </c>
      <c r="G22" s="9"/>
      <c r="H22" s="10"/>
      <c r="I22" s="9">
        <f t="shared" si="0"/>
        <v>19</v>
      </c>
      <c r="J22" s="10"/>
      <c r="K22" s="9">
        <v>0</v>
      </c>
      <c r="L22" s="10">
        <f t="shared" si="1"/>
        <v>0</v>
      </c>
      <c r="M22" s="9">
        <v>60</v>
      </c>
      <c r="N22" s="15">
        <v>0.71</v>
      </c>
    </row>
    <row r="23" spans="1:14" s="11" customFormat="1" x14ac:dyDescent="0.2">
      <c r="A23" s="9" t="s">
        <v>41</v>
      </c>
      <c r="B23" s="9" t="s">
        <v>45</v>
      </c>
      <c r="C23" s="9" t="s">
        <v>46</v>
      </c>
      <c r="D23" s="9" t="s">
        <v>31</v>
      </c>
      <c r="E23" s="9">
        <v>17</v>
      </c>
      <c r="F23" s="9">
        <v>13</v>
      </c>
      <c r="G23" s="9"/>
      <c r="H23" s="10"/>
      <c r="I23" s="9">
        <f t="shared" si="0"/>
        <v>4</v>
      </c>
      <c r="J23" s="10"/>
      <c r="K23" s="9">
        <v>0</v>
      </c>
      <c r="L23" s="10">
        <v>0</v>
      </c>
      <c r="M23" s="9">
        <v>64</v>
      </c>
      <c r="N23" s="15">
        <v>0.76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237</v>
      </c>
      <c r="F32" s="17">
        <f>SUM(F14:F31)</f>
        <v>175</v>
      </c>
      <c r="G32" s="17">
        <f>SUM(G14:G31)</f>
        <v>0</v>
      </c>
      <c r="H32" s="18">
        <f>SUM(F32:G32)/E32</f>
        <v>0.73839662447257381</v>
      </c>
      <c r="I32" s="17">
        <f t="shared" si="0"/>
        <v>62</v>
      </c>
      <c r="J32" s="18">
        <f t="shared" ref="J32" si="2">I32/E32</f>
        <v>0.26160337552742619</v>
      </c>
      <c r="K32" s="17">
        <f>SUM(K14:K31)</f>
        <v>0</v>
      </c>
      <c r="L32" s="18">
        <f t="shared" si="1"/>
        <v>0</v>
      </c>
      <c r="M32" s="17">
        <f>AVERAGE(M14:M31)</f>
        <v>64</v>
      </c>
      <c r="N32" s="19">
        <f>AVERAGE(N14:N31)</f>
        <v>0.76</v>
      </c>
    </row>
    <row r="34" spans="1:14" ht="120" customHeight="1" x14ac:dyDescent="0.2">
      <c r="A34" s="31" t="s">
        <v>26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6" spans="1:14" x14ac:dyDescent="0.2">
      <c r="A36" s="12"/>
    </row>
    <row r="37" spans="1:14" x14ac:dyDescent="0.2">
      <c r="B37" s="38" t="s">
        <v>27</v>
      </c>
      <c r="C37" s="38"/>
      <c r="D37" s="38"/>
      <c r="G37" s="23" t="s">
        <v>28</v>
      </c>
      <c r="H37" s="23"/>
      <c r="I37" s="23"/>
      <c r="J37" s="23"/>
    </row>
    <row r="38" spans="1:14" ht="62.25" customHeight="1" x14ac:dyDescent="0.2">
      <c r="B38" s="39"/>
      <c r="C38" s="39"/>
      <c r="D38" s="39"/>
      <c r="G38" s="35"/>
      <c r="H38" s="35"/>
      <c r="I38" s="35"/>
      <c r="J38" s="35"/>
    </row>
    <row r="39" spans="1:14" hidden="1" x14ac:dyDescent="0.2">
      <c r="A39" s="40" t="e">
        <v>#REF!</v>
      </c>
      <c r="B39" s="40"/>
      <c r="C39" s="6"/>
      <c r="E39" s="40"/>
      <c r="F39" s="40"/>
      <c r="G39" s="40"/>
      <c r="H39" s="40"/>
    </row>
    <row r="40" spans="1:14" hidden="1" x14ac:dyDescent="0.2"/>
    <row r="41" spans="1:14" ht="45" customHeight="1" x14ac:dyDescent="0.2">
      <c r="B41" s="41" t="str">
        <f>B10</f>
        <v>MCA. EUGENIO CHÁVEZ ORTIZ</v>
      </c>
      <c r="C41" s="41"/>
      <c r="D41" s="41"/>
      <c r="E41" s="13"/>
      <c r="F41" s="13"/>
      <c r="G41" s="41" t="str">
        <f>'3'!G39:J39</f>
        <v>LIC. RENATA RAMOS MORENO</v>
      </c>
      <c r="H41" s="41"/>
      <c r="I41" s="41"/>
      <c r="J41" s="41"/>
    </row>
  </sheetData>
  <mergeCells count="31">
    <mergeCell ref="A39:B39"/>
    <mergeCell ref="E39:H39"/>
    <mergeCell ref="B41:D41"/>
    <mergeCell ref="G41:J41"/>
    <mergeCell ref="M12:M13"/>
    <mergeCell ref="N12:N13"/>
    <mergeCell ref="A34:N34"/>
    <mergeCell ref="B38:D38"/>
    <mergeCell ref="G38:J38"/>
    <mergeCell ref="B37:D37"/>
    <mergeCell ref="G37:J3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'4'!E6:H6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AGO - DIC 24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</v>
      </c>
      <c r="B14" s="9"/>
      <c r="C14" s="9" t="str">
        <f>'1'!C14</f>
        <v>301A</v>
      </c>
      <c r="D14" s="9" t="str">
        <f>'1'!D14</f>
        <v>II</v>
      </c>
      <c r="E14" s="9">
        <f>'1'!E14</f>
        <v>31</v>
      </c>
      <c r="F14" s="9">
        <v>17</v>
      </c>
      <c r="G14" s="9">
        <v>7</v>
      </c>
      <c r="H14" s="10">
        <f>(F14+G14)/E14</f>
        <v>0.77419354838709675</v>
      </c>
      <c r="I14" s="9">
        <f t="shared" ref="I14:I27" si="0">(E14-SUM(F14:G14))-K14</f>
        <v>7</v>
      </c>
      <c r="J14" s="10">
        <f t="shared" ref="J14:J27" si="1">I14/E14</f>
        <v>0.22580645161290322</v>
      </c>
      <c r="K14" s="9">
        <v>0</v>
      </c>
      <c r="L14" s="10">
        <f t="shared" ref="L14:L27" si="2">K14/E14</f>
        <v>0</v>
      </c>
      <c r="M14" s="9">
        <v>74</v>
      </c>
      <c r="N14" s="15">
        <v>0.81479999999999997</v>
      </c>
    </row>
    <row r="15" spans="1:14" s="11" customFormat="1" x14ac:dyDescent="0.2">
      <c r="A15" s="9" t="str">
        <f>'1'!A15</f>
        <v>ECONOMIA</v>
      </c>
      <c r="B15" s="9"/>
      <c r="C15" s="9" t="str">
        <f>'1'!C15</f>
        <v>301B</v>
      </c>
      <c r="D15" s="9" t="str">
        <f>'1'!D15</f>
        <v>II</v>
      </c>
      <c r="E15" s="9">
        <f>'1'!E15</f>
        <v>16</v>
      </c>
      <c r="F15" s="9">
        <v>17</v>
      </c>
      <c r="G15" s="9">
        <v>14</v>
      </c>
      <c r="H15" s="10">
        <f t="shared" ref="H15:H18" si="3">(F15+G15)/E15</f>
        <v>1.9375</v>
      </c>
      <c r="I15" s="9">
        <f t="shared" si="0"/>
        <v>-15</v>
      </c>
      <c r="J15" s="10">
        <f t="shared" si="1"/>
        <v>-0.9375</v>
      </c>
      <c r="K15" s="9">
        <v>0</v>
      </c>
      <c r="L15" s="10">
        <f t="shared" si="2"/>
        <v>0</v>
      </c>
      <c r="M15" s="9">
        <v>74</v>
      </c>
      <c r="N15" s="15">
        <v>0.69689999999999996</v>
      </c>
    </row>
    <row r="16" spans="1:14" s="11" customFormat="1" x14ac:dyDescent="0.2">
      <c r="A16" s="9" t="str">
        <f>'1'!A16</f>
        <v>ECONOMIA</v>
      </c>
      <c r="B16" s="9"/>
      <c r="C16" s="9" t="str">
        <f>'1'!C16</f>
        <v>301C</v>
      </c>
      <c r="D16" s="9" t="str">
        <f>'1'!D16</f>
        <v>II</v>
      </c>
      <c r="E16" s="9">
        <f>'1'!E16</f>
        <v>17</v>
      </c>
      <c r="F16" s="9">
        <v>18</v>
      </c>
      <c r="G16" s="9">
        <v>6</v>
      </c>
      <c r="H16" s="10">
        <f t="shared" si="3"/>
        <v>1.411764705882353</v>
      </c>
      <c r="I16" s="9">
        <f t="shared" si="0"/>
        <v>-7</v>
      </c>
      <c r="J16" s="10">
        <f t="shared" si="1"/>
        <v>-0.41176470588235292</v>
      </c>
      <c r="K16" s="9">
        <v>0</v>
      </c>
      <c r="L16" s="10">
        <f t="shared" si="2"/>
        <v>0</v>
      </c>
      <c r="M16" s="9">
        <v>78</v>
      </c>
      <c r="N16" s="15">
        <v>0.76900000000000002</v>
      </c>
    </row>
    <row r="17" spans="1:14" s="11" customFormat="1" x14ac:dyDescent="0.2">
      <c r="A17" s="9" t="str">
        <f>'1'!A17</f>
        <v>MACROECONOMIA</v>
      </c>
      <c r="B17" s="9"/>
      <c r="C17" s="9" t="str">
        <f>'1'!C17</f>
        <v>505A</v>
      </c>
      <c r="D17" s="9" t="str">
        <f>'1'!D17</f>
        <v>DLA</v>
      </c>
      <c r="E17" s="9">
        <f>'1'!E17</f>
        <v>25</v>
      </c>
      <c r="F17" s="9">
        <v>11</v>
      </c>
      <c r="G17" s="9">
        <v>2</v>
      </c>
      <c r="H17" s="10">
        <f t="shared" si="3"/>
        <v>0.52</v>
      </c>
      <c r="I17" s="9">
        <f t="shared" si="0"/>
        <v>12</v>
      </c>
      <c r="J17" s="10">
        <f t="shared" si="1"/>
        <v>0.48</v>
      </c>
      <c r="K17" s="9">
        <v>0</v>
      </c>
      <c r="L17" s="10">
        <f t="shared" si="2"/>
        <v>0</v>
      </c>
      <c r="M17" s="9">
        <v>80</v>
      </c>
      <c r="N17" s="15">
        <f>11/14</f>
        <v>0.7857142857142857</v>
      </c>
    </row>
    <row r="18" spans="1:14" s="11" customFormat="1" x14ac:dyDescent="0.2">
      <c r="A18" s="9" t="str">
        <f>'1'!A18</f>
        <v>MACROECONOMIA</v>
      </c>
      <c r="B18" s="9"/>
      <c r="C18" s="9" t="str">
        <f>'1'!C18</f>
        <v>505B</v>
      </c>
      <c r="D18" s="9" t="str">
        <f>'1'!D18</f>
        <v>DLA</v>
      </c>
      <c r="E18" s="9">
        <f>'1'!E18</f>
        <v>31</v>
      </c>
      <c r="F18" s="9">
        <v>8</v>
      </c>
      <c r="G18" s="9">
        <v>6</v>
      </c>
      <c r="H18" s="10">
        <f t="shared" si="3"/>
        <v>0.45161290322580644</v>
      </c>
      <c r="I18" s="9">
        <f t="shared" si="0"/>
        <v>17</v>
      </c>
      <c r="J18" s="10">
        <f t="shared" si="1"/>
        <v>0.54838709677419351</v>
      </c>
      <c r="K18" s="9">
        <v>0</v>
      </c>
      <c r="L18" s="10">
        <f t="shared" si="2"/>
        <v>0</v>
      </c>
      <c r="M18" s="9">
        <v>66</v>
      </c>
      <c r="N18" s="15">
        <v>0.82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120</v>
      </c>
      <c r="F27" s="17">
        <f>SUM(F14:F26)</f>
        <v>71</v>
      </c>
      <c r="G27" s="17">
        <f>SUM(G14:G26)</f>
        <v>35</v>
      </c>
      <c r="H27" s="18">
        <f>SUM(F27:G27)/E27</f>
        <v>0.8833333333333333</v>
      </c>
      <c r="I27" s="17">
        <f t="shared" si="0"/>
        <v>14</v>
      </c>
      <c r="J27" s="18">
        <f t="shared" si="1"/>
        <v>0.11666666666666667</v>
      </c>
      <c r="K27" s="17">
        <f>SUM(K14:K26)</f>
        <v>0</v>
      </c>
      <c r="L27" s="18">
        <f t="shared" si="2"/>
        <v>0</v>
      </c>
      <c r="M27" s="22">
        <f>AVERAGE(M14:M26)</f>
        <v>74.400000000000006</v>
      </c>
      <c r="N27" s="19">
        <f>AVERAGE(N14:N26)</f>
        <v>0.77728285714285705</v>
      </c>
    </row>
    <row r="29" spans="1:14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">
      <c r="B33" s="39"/>
      <c r="C33" s="39"/>
      <c r="D33" s="39"/>
      <c r="G33" s="35"/>
      <c r="H33" s="35"/>
      <c r="I33" s="35"/>
      <c r="J33" s="35"/>
    </row>
    <row r="34" spans="1:10" hidden="1" x14ac:dyDescent="0.2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"/>
    <row r="36" spans="1:10" ht="45" customHeight="1" x14ac:dyDescent="0.2">
      <c r="B36" s="41" t="str">
        <f>B10</f>
        <v>MCA. EUGENIO CHÁVEZ ORTIZ</v>
      </c>
      <c r="C36" s="41"/>
      <c r="D36" s="41"/>
      <c r="E36" s="13"/>
      <c r="F36" s="13"/>
      <c r="G36" s="41" t="str">
        <f>'4'!G41:J41</f>
        <v>LIC. RENATA RAMOS MORENO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2024-06-12T21:06:43Z</cp:lastPrinted>
  <dcterms:created xsi:type="dcterms:W3CDTF">2021-11-22T14:45:25Z</dcterms:created>
  <dcterms:modified xsi:type="dcterms:W3CDTF">2024-09-26T03:59:01Z</dcterms:modified>
  <cp:category/>
  <cp:contentStatus/>
</cp:coreProperties>
</file>