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IIND\2024\2024_2\ESCOLARIZADO\"/>
    </mc:Choice>
  </mc:AlternateContent>
  <xr:revisionPtr revIDLastSave="0" documentId="8_{BF42824E-A814-44E9-AF80-35C2B6FFCCBB}" xr6:coauthVersionLast="47" xr6:coauthVersionMax="47" xr10:uidLastSave="{00000000-0000-0000-0000-000000000000}"/>
  <bookViews>
    <workbookView xWindow="-120" yWindow="-120" windowWidth="20730" windowHeight="11160" tabRatio="57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2" l="1"/>
  <c r="I17" i="22" s="1"/>
  <c r="E15" i="22"/>
  <c r="I15" i="22" s="1"/>
  <c r="C15" i="22"/>
  <c r="C17" i="22"/>
  <c r="A17" i="22"/>
  <c r="D17" i="22"/>
  <c r="D15" i="22"/>
  <c r="A15" i="22"/>
  <c r="I18" i="10"/>
  <c r="I14" i="10"/>
  <c r="I15" i="10"/>
  <c r="L18" i="10"/>
  <c r="L17" i="10"/>
  <c r="L16" i="10"/>
  <c r="L15" i="10"/>
  <c r="L14" i="10"/>
  <c r="I16" i="10"/>
  <c r="I17" i="10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L17" i="22" l="1"/>
  <c r="L15" i="22"/>
  <c r="I20" i="22"/>
  <c r="I19" i="22"/>
  <c r="I18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31" i="22"/>
  <c r="E16" i="22"/>
  <c r="D16" i="22"/>
  <c r="C16" i="22"/>
  <c r="A16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6" i="22"/>
  <c r="C14" i="22"/>
  <c r="D14" i="22"/>
  <c r="E14" i="22"/>
  <c r="B31" i="22"/>
  <c r="L8" i="22"/>
  <c r="H8" i="22"/>
  <c r="E8" i="22"/>
  <c r="N22" i="22"/>
  <c r="M22" i="22"/>
  <c r="K22" i="22"/>
  <c r="F22" i="22"/>
  <c r="N21" i="10"/>
  <c r="M21" i="10"/>
  <c r="F21" i="10"/>
  <c r="E21" i="10"/>
  <c r="I14" i="23" l="1"/>
  <c r="E23" i="23"/>
  <c r="L21" i="10"/>
  <c r="I21" i="10"/>
  <c r="L16" i="22"/>
  <c r="I14" i="22"/>
  <c r="E23" i="25"/>
  <c r="L14" i="24"/>
  <c r="L16" i="24"/>
  <c r="E21" i="24"/>
  <c r="L14" i="23"/>
  <c r="L15" i="23"/>
  <c r="L17" i="23"/>
  <c r="L14" i="22"/>
  <c r="E22" i="22"/>
  <c r="I23" i="23" l="1"/>
  <c r="L23" i="23"/>
  <c r="I23" i="25"/>
  <c r="J23" i="25" s="1"/>
  <c r="L23" i="25"/>
  <c r="H23" i="25"/>
  <c r="I21" i="24"/>
  <c r="L21" i="24"/>
  <c r="I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<sst xmlns="http://schemas.openxmlformats.org/spreadsheetml/2006/main" count="195" uniqueCount="48">
  <si>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</si>
  <si>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</si>
  <si>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</si>
  <si>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</si>
  <si>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</si>
  <si>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</si>
  <si>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</si>
  <si>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</si>
  <si>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</si>
  <si>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</si>
  <si>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</si>
  <si>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</si>
  <si>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</si>
  <si>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</si>
  <si>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</si>
  <si>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</si>
  <si>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</si>
  <si>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</si>
  <si>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</si>
  <si>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</si>
  <si>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</si>
  <si>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</si>
  <si>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</si>
  <si>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</si>
  <si>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</si>
  <si>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</si>
  <si>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</si>
  <si>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</si>
  <si>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</si>
  <si>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</si>
  <si>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</si>
  <si>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</si>
  <si>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</si>
  <si>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</si>
  <si>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</si>
  <si>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</si>
  <si>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</si>
  <si>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SE</t>
  </si>
  <si>
    <t>AGOSTO-DICIEMBRE 2024</t>
  </si>
  <si>
    <t>SISTEMAS DE MANUFACTURA FLEXIBLE</t>
  </si>
  <si>
    <t>INVESTIGACION DE OPERACIONES II</t>
  </si>
  <si>
    <t>DIBUJO INDUSTRIAL</t>
  </si>
  <si>
    <t>101A</t>
  </si>
  <si>
    <t>101B</t>
  </si>
  <si>
    <t>501A</t>
  </si>
  <si>
    <t>501B</t>
  </si>
  <si>
    <t>901A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</si>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</sst>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2" zoomScale="90" zoomScaleNormal="9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2" t="s">
        <v>38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">
        <v>41</v>
      </c>
      <c r="B14" s="9" t="s">
        <v>21</v>
      </c>
      <c r="C14" s="9" t="s">
        <v>42</v>
      </c>
      <c r="D14" s="9" t="s">
        <v>31</v>
      </c>
      <c r="E14" s="9">
        <v>47</v>
      </c>
      <c r="F14" s="9"/>
      <c r="G14" s="9"/>
      <c r="H14" s="10"/>
      <c r="I14" s="9">
        <f t="shared" ref="I14:I18" si="0">(E14-SUM(F14:G14))-K14</f>
        <v>47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24" t="s">
        <v>41</v>
      </c>
      <c r="B15" s="9" t="s">
        <v>21</v>
      </c>
      <c r="C15" s="9" t="s">
        <v>43</v>
      </c>
      <c r="D15" s="9" t="s">
        <v>31</v>
      </c>
      <c r="E15" s="9">
        <v>40</v>
      </c>
      <c r="F15" s="9"/>
      <c r="G15" s="9"/>
      <c r="H15" s="10"/>
      <c r="I15" s="9">
        <f t="shared" si="0"/>
        <v>40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24" t="s">
        <v>40</v>
      </c>
      <c r="B16" s="9" t="s">
        <v>37</v>
      </c>
      <c r="C16" s="9" t="s">
        <v>44</v>
      </c>
      <c r="D16" s="9" t="s">
        <v>31</v>
      </c>
      <c r="E16" s="9">
        <v>24</v>
      </c>
      <c r="F16" s="9">
        <v>19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63.7</v>
      </c>
      <c r="N16" s="15">
        <v>0.79</v>
      </c>
    </row>
    <row r="17" spans="1:14" s="11" customFormat="1" x14ac:dyDescent="0.2">
      <c r="A17" s="24" t="s">
        <v>40</v>
      </c>
      <c r="B17" s="9" t="s">
        <v>37</v>
      </c>
      <c r="C17" s="9" t="s">
        <v>45</v>
      </c>
      <c r="D17" s="9" t="s">
        <v>31</v>
      </c>
      <c r="E17" s="9">
        <v>20</v>
      </c>
      <c r="F17" s="9">
        <v>13</v>
      </c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>
        <v>55</v>
      </c>
      <c r="N17" s="15">
        <v>0.65</v>
      </c>
    </row>
    <row r="18" spans="1:14" s="11" customFormat="1" x14ac:dyDescent="0.2">
      <c r="A18" s="24" t="s">
        <v>39</v>
      </c>
      <c r="B18" s="9" t="s">
        <v>37</v>
      </c>
      <c r="C18" s="9" t="s">
        <v>46</v>
      </c>
      <c r="D18" s="9" t="s">
        <v>31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32</v>
      </c>
      <c r="G21" s="17"/>
      <c r="H21" s="18"/>
      <c r="I21" s="17">
        <f t="shared" ref="I21" si="2">(E21-SUM(F21:G21))-K21</f>
        <v>105</v>
      </c>
      <c r="J21" s="18"/>
      <c r="K21" s="17">
        <f>SUM(K14:K20)</f>
        <v>0</v>
      </c>
      <c r="L21" s="18">
        <f t="shared" ref="L21" si="3">K21/E21</f>
        <v>0</v>
      </c>
      <c r="M21" s="17">
        <f>AVERAGE(M14:M20)</f>
        <v>59.35</v>
      </c>
      <c r="N21" s="19">
        <f>AVERAGE(N14:N20)</f>
        <v>0.72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abSelected="1" topLeftCell="A3" zoomScale="120" zoomScaleNormal="12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 t="s">
        <v>21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>
        <v>20</v>
      </c>
      <c r="G14" s="9"/>
      <c r="H14" s="10"/>
      <c r="I14" s="9">
        <f t="shared" ref="I14:I22" si="0">(E14-SUM(F14:G14))-K14</f>
        <v>27</v>
      </c>
      <c r="J14" s="10"/>
      <c r="K14" s="9">
        <v>0</v>
      </c>
      <c r="L14" s="10">
        <f t="shared" ref="L14:L22" si="1">K14/E14</f>
        <v>0</v>
      </c>
      <c r="M14" s="9">
        <v>36</v>
      </c>
      <c r="N14" s="15">
        <v>0.43</v>
      </c>
    </row>
    <row r="15" spans="1:14" s="11" customFormat="1" x14ac:dyDescent="0.2">
      <c r="A15" s="9" t="str">
        <f>'1'!A15</f>
        <v>DIBUJO INDUSTRIAL</v>
      </c>
      <c r="B15" s="9" t="s">
        <v>47</v>
      </c>
      <c r="C15" s="9" t="str">
        <f>'1'!C14</f>
        <v>101A</v>
      </c>
      <c r="D15" s="9" t="str">
        <f>'1'!D15</f>
        <v>IIND</v>
      </c>
      <c r="E15" s="9">
        <f>'1'!E14</f>
        <v>47</v>
      </c>
      <c r="F15" s="9">
        <v>45</v>
      </c>
      <c r="G15" s="9"/>
      <c r="H15" s="10"/>
      <c r="I15" s="9">
        <f t="shared" ref="I15" si="2">(E15-SUM(F15:G15))-K15</f>
        <v>2</v>
      </c>
      <c r="J15" s="10"/>
      <c r="K15" s="9">
        <v>0</v>
      </c>
      <c r="L15" s="10">
        <f t="shared" ref="L15" si="3">K15/E15</f>
        <v>0</v>
      </c>
      <c r="M15" s="9">
        <v>76</v>
      </c>
      <c r="N15" s="15">
        <v>0.3</v>
      </c>
    </row>
    <row r="16" spans="1:14" s="11" customFormat="1" x14ac:dyDescent="0.2">
      <c r="A16" s="9" t="str">
        <f>'1'!A15</f>
        <v>DIBUJO INDUSTRIAL</v>
      </c>
      <c r="B16" s="9" t="s">
        <v>21</v>
      </c>
      <c r="C16" s="9" t="str">
        <f>'1'!C15</f>
        <v>101B</v>
      </c>
      <c r="D16" s="9" t="str">
        <f>'1'!D15</f>
        <v>IIND</v>
      </c>
      <c r="E16" s="9">
        <f>'1'!E15</f>
        <v>40</v>
      </c>
      <c r="F16" s="9">
        <v>21</v>
      </c>
      <c r="G16" s="9"/>
      <c r="H16" s="10"/>
      <c r="I16" s="9">
        <f t="shared" si="0"/>
        <v>19</v>
      </c>
      <c r="J16" s="10"/>
      <c r="K16" s="9">
        <v>0</v>
      </c>
      <c r="L16" s="10">
        <f t="shared" si="1"/>
        <v>0</v>
      </c>
      <c r="M16" s="9">
        <v>44</v>
      </c>
      <c r="N16" s="15">
        <v>0.53</v>
      </c>
    </row>
    <row r="17" spans="1:14" s="11" customFormat="1" x14ac:dyDescent="0.2">
      <c r="A17" s="9" t="str">
        <f>'1'!A15</f>
        <v>DIBUJO INDUSTRIAL</v>
      </c>
      <c r="B17" s="9" t="s">
        <v>47</v>
      </c>
      <c r="C17" s="9" t="str">
        <f>'1'!C15</f>
        <v>101B</v>
      </c>
      <c r="D17" s="9" t="str">
        <f>'1'!D17</f>
        <v>IIND</v>
      </c>
      <c r="E17" s="9">
        <f>'1'!E15</f>
        <v>40</v>
      </c>
      <c r="F17" s="9">
        <v>40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80</v>
      </c>
      <c r="N17" s="15">
        <v>0.45</v>
      </c>
    </row>
    <row r="18" spans="1:14" s="11" customFormat="1" x14ac:dyDescent="0.2">
      <c r="A18" s="9" t="str">
        <f>'1'!A16</f>
        <v>INVESTIGACION DE OPERACIONES II</v>
      </c>
      <c r="B18" s="9" t="s">
        <v>37</v>
      </c>
      <c r="C18" s="9" t="str">
        <f>'1'!C16</f>
        <v>501A</v>
      </c>
      <c r="D18" s="9" t="str">
        <f>'1'!D16</f>
        <v>IIND</v>
      </c>
      <c r="E18" s="9">
        <f>'1'!E16</f>
        <v>24</v>
      </c>
      <c r="F18" s="9"/>
      <c r="G18" s="9"/>
      <c r="H18" s="10"/>
      <c r="I18" s="9">
        <f t="shared" ref="I18:I20" si="6">(E18-SUM(F18:G18))-K18</f>
        <v>24</v>
      </c>
      <c r="J18" s="10"/>
      <c r="K18" s="9">
        <v>0</v>
      </c>
      <c r="L18" s="10">
        <f t="shared" ref="L18:L20" si="7">K18/E18</f>
        <v>0</v>
      </c>
      <c r="M18" s="9"/>
      <c r="N18" s="15"/>
    </row>
    <row r="19" spans="1:14" s="11" customFormat="1" ht="12" customHeight="1" x14ac:dyDescent="0.2">
      <c r="A19" s="9" t="str">
        <f>'1'!A17</f>
        <v>INVESTIGACION DE OPERACIONES II</v>
      </c>
      <c r="B19" s="9" t="s">
        <v>37</v>
      </c>
      <c r="C19" s="9" t="str">
        <f>'1'!C17</f>
        <v>501B</v>
      </c>
      <c r="D19" s="9" t="str">
        <f>'1'!D17</f>
        <v>IIND</v>
      </c>
      <c r="E19" s="9">
        <f>'1'!E17</f>
        <v>20</v>
      </c>
      <c r="F19" s="9"/>
      <c r="G19" s="9"/>
      <c r="H19" s="10"/>
      <c r="I19" s="9">
        <f t="shared" si="6"/>
        <v>20</v>
      </c>
      <c r="J19" s="10"/>
      <c r="K19" s="9">
        <v>0</v>
      </c>
      <c r="L19" s="10">
        <f t="shared" si="7"/>
        <v>0</v>
      </c>
      <c r="M19" s="9"/>
      <c r="N19" s="15"/>
    </row>
    <row r="20" spans="1:14" s="11" customFormat="1" x14ac:dyDescent="0.2">
      <c r="A20" s="9" t="str">
        <f>'1'!A18</f>
        <v>SISTEMAS DE MANUFACTURA FLEXIBLE</v>
      </c>
      <c r="B20" s="9" t="s">
        <v>21</v>
      </c>
      <c r="C20" s="9" t="str">
        <f>'1'!C18</f>
        <v>901A</v>
      </c>
      <c r="D20" s="9" t="str">
        <f>'1'!D18</f>
        <v>IIND</v>
      </c>
      <c r="E20" s="9">
        <f>'1'!E18</f>
        <v>6</v>
      </c>
      <c r="F20" s="9">
        <v>5</v>
      </c>
      <c r="G20" s="9"/>
      <c r="H20" s="10"/>
      <c r="I20" s="9">
        <f t="shared" si="6"/>
        <v>1</v>
      </c>
      <c r="J20" s="10"/>
      <c r="K20" s="9">
        <v>0</v>
      </c>
      <c r="L20" s="10">
        <f t="shared" si="7"/>
        <v>0</v>
      </c>
      <c r="M20" s="9">
        <v>63</v>
      </c>
      <c r="N20" s="15">
        <v>0.83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224</v>
      </c>
      <c r="F22" s="17">
        <f>SUM(F14:F21)</f>
        <v>131</v>
      </c>
      <c r="G22" s="17"/>
      <c r="H22" s="18"/>
      <c r="I22" s="17">
        <f t="shared" si="0"/>
        <v>93</v>
      </c>
      <c r="J22" s="18"/>
      <c r="K22" s="17">
        <f>SUM(K14:K21)</f>
        <v>0</v>
      </c>
      <c r="L22" s="18">
        <f t="shared" si="1"/>
        <v>0</v>
      </c>
      <c r="M22" s="17">
        <f>AVERAGE(M14:M21)</f>
        <v>59.8</v>
      </c>
      <c r="N22" s="19">
        <f>AVERAGE(N14:N21)</f>
        <v>0.50800000000000001</v>
      </c>
    </row>
    <row r="24" spans="1:14" ht="120" customHeight="1" x14ac:dyDescent="0.2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6" spans="1:14" x14ac:dyDescent="0.2">
      <c r="A26" s="12"/>
    </row>
    <row r="27" spans="1:14" x14ac:dyDescent="0.2">
      <c r="B27" s="29" t="s">
        <v>27</v>
      </c>
      <c r="C27" s="29"/>
      <c r="D27" s="29"/>
      <c r="G27" s="30" t="s">
        <v>28</v>
      </c>
      <c r="H27" s="30"/>
      <c r="I27" s="30"/>
      <c r="J27" s="30"/>
    </row>
    <row r="28" spans="1:14" ht="62.25" customHeight="1" x14ac:dyDescent="0.2">
      <c r="B28" s="31"/>
      <c r="C28" s="31"/>
      <c r="D28" s="31"/>
      <c r="G28" s="32"/>
      <c r="H28" s="32"/>
      <c r="I28" s="32"/>
      <c r="J28" s="32"/>
    </row>
    <row r="29" spans="1:14" hidden="1" x14ac:dyDescent="0.2">
      <c r="A29" s="25" t="e">
        <v>#REF!</v>
      </c>
      <c r="B29" s="25"/>
      <c r="C29" s="6"/>
      <c r="E29" s="25"/>
      <c r="F29" s="25"/>
      <c r="G29" s="25"/>
      <c r="H29" s="25"/>
    </row>
    <row r="30" spans="1:14" hidden="1" x14ac:dyDescent="0.2"/>
    <row r="31" spans="1:14" ht="45" customHeight="1" x14ac:dyDescent="0.2">
      <c r="B31" s="26" t="str">
        <f>B10</f>
        <v>MC. CARLOS MARTINEZ GALAN</v>
      </c>
      <c r="C31" s="26"/>
      <c r="D31" s="26"/>
      <c r="E31" s="13"/>
      <c r="F31" s="13"/>
      <c r="G31" s="26" t="str">
        <f>'1'!G30</f>
        <v>ING. FLOR ILIANA CHONTAL PELAYO</v>
      </c>
      <c r="H31" s="26"/>
      <c r="I31" s="26"/>
      <c r="J31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/>
      <c r="I14" s="9">
        <f t="shared" ref="I14:I23" si="0">(E14-SUM(F14:G14))-K14</f>
        <v>47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DIBUJO INDUSTRIAL</v>
      </c>
      <c r="B15" s="9"/>
      <c r="C15" s="9" t="str">
        <f>'1'!C15</f>
        <v>101B</v>
      </c>
      <c r="D15" s="9" t="str">
        <f>'1'!D15</f>
        <v>IIND</v>
      </c>
      <c r="E15" s="9">
        <f>'1'!E15</f>
        <v>40</v>
      </c>
      <c r="F15" s="9"/>
      <c r="G15" s="9"/>
      <c r="H15" s="10"/>
      <c r="I15" s="9">
        <f t="shared" si="0"/>
        <v>40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ref="I16" si="2">(E16-SUM(F16:G16))-K16</f>
        <v>24</v>
      </c>
      <c r="J16" s="10"/>
      <c r="K16" s="9">
        <v>0</v>
      </c>
      <c r="L16" s="10">
        <f t="shared" ref="L16" si="3">K16/E16</f>
        <v>0</v>
      </c>
      <c r="M16" s="22"/>
      <c r="N16" s="15"/>
    </row>
    <row r="17" spans="1:14" s="11" customFormat="1" x14ac:dyDescent="0.2">
      <c r="A17" s="9" t="str">
        <f>'1'!A17</f>
        <v>INVESTIGACION DE OPERACIONES II</v>
      </c>
      <c r="B17" s="9"/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M17" s="22"/>
      <c r="N17" s="15"/>
    </row>
    <row r="18" spans="1:14" s="11" customFormat="1" x14ac:dyDescent="0.2">
      <c r="A18" s="9" t="str">
        <f>'1'!A18</f>
        <v>SISTEMAS DE MANUFACTURA FLEXIBLE</v>
      </c>
      <c r="B18" s="9"/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4">(E18-SUM(F18:G18))-K18</f>
        <v>6</v>
      </c>
      <c r="J18" s="10"/>
      <c r="K18" s="9">
        <v>0</v>
      </c>
      <c r="L18" s="10">
        <f t="shared" ref="L18" si="5">K18/E18</f>
        <v>0</v>
      </c>
      <c r="M18" s="22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137</v>
      </c>
      <c r="F23" s="17">
        <f>SUM(F14:F22)</f>
        <v>0</v>
      </c>
      <c r="G23" s="17"/>
      <c r="H23" s="18"/>
      <c r="I23" s="17">
        <f t="shared" si="0"/>
        <v>137</v>
      </c>
      <c r="J23" s="18"/>
      <c r="K23" s="17">
        <f>SUM(K14:K22)</f>
        <v>0</v>
      </c>
      <c r="L23" s="18">
        <f t="shared" si="1"/>
        <v>0</v>
      </c>
      <c r="M23" s="21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opLeftCell="A6"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DIBUJO INDUSTRIAL</v>
      </c>
      <c r="B14" s="9"/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/>
      <c r="I14" s="9">
        <f t="shared" ref="I14:I21" si="0">(E14-SUM(F14:G14))-K14</f>
        <v>47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/>
      <c r="C15" s="9" t="str">
        <f>'1'!C15</f>
        <v>101B</v>
      </c>
      <c r="D15" s="9" t="str">
        <f>'1'!D15</f>
        <v>IIND</v>
      </c>
      <c r="E15" s="9">
        <f>'1'!E15</f>
        <v>40</v>
      </c>
      <c r="F15" s="9"/>
      <c r="G15" s="9"/>
      <c r="H15" s="10"/>
      <c r="I15" s="9">
        <f t="shared" ref="I15" si="2">(E15-SUM(F15:G15))-K15</f>
        <v>40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/>
      <c r="I17" s="9">
        <f t="shared" ref="I17" si="4">(E17-SUM(F17:G17))-K17</f>
        <v>20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/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/>
      <c r="I18" s="9">
        <f t="shared" ref="I18" si="6">(E18-SUM(F18:G18))-K18</f>
        <v>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137</v>
      </c>
      <c r="F21" s="17">
        <f>SUM(F14:F20)</f>
        <v>0</v>
      </c>
      <c r="G21" s="17"/>
      <c r="H21" s="18"/>
      <c r="I21" s="17">
        <f t="shared" si="0"/>
        <v>137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AGOSTO-DICIEMBRE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DIBUJO INDUSTRIAL</v>
      </c>
      <c r="B14" s="9" t="s">
        <v>32</v>
      </c>
      <c r="C14" s="9" t="str">
        <f>'1'!C14</f>
        <v>101A</v>
      </c>
      <c r="D14" s="9" t="str">
        <f>'1'!D14</f>
        <v>IIND</v>
      </c>
      <c r="E14" s="9">
        <f>'1'!E14</f>
        <v>47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DIBUJO INDUSTRIAL</v>
      </c>
      <c r="B15" s="9" t="s">
        <v>32</v>
      </c>
      <c r="C15" s="9" t="str">
        <f>'1'!C15</f>
        <v>101B</v>
      </c>
      <c r="D15" s="9" t="str">
        <f>'1'!D15</f>
        <v>IIND</v>
      </c>
      <c r="E15" s="9">
        <f>'1'!E15</f>
        <v>40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 t="s">
        <v>32</v>
      </c>
      <c r="C16" s="9" t="str">
        <f>'1'!C16</f>
        <v>501A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INVESTIGACION DE OPERACIONES II</v>
      </c>
      <c r="B17" s="9" t="s">
        <v>32</v>
      </c>
      <c r="C17" s="9" t="str">
        <f>'1'!C17</f>
        <v>501B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SISTEMAS DE MANUFACTURA FLEXIBLE</v>
      </c>
      <c r="B18" s="9" t="s">
        <v>32</v>
      </c>
      <c r="C18" s="9" t="str">
        <f>'1'!C18</f>
        <v>901A</v>
      </c>
      <c r="D18" s="9" t="str">
        <f>'1'!D18</f>
        <v>IIND</v>
      </c>
      <c r="E18" s="9">
        <f>'1'!E18</f>
        <v>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137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137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</cp:lastModifiedBy>
  <cp:revision/>
  <cp:lastPrinted>2022-10-19T14:36:47Z</cp:lastPrinted>
  <dcterms:created xsi:type="dcterms:W3CDTF">2021-11-22T14:45:25Z</dcterms:created>
  <dcterms:modified xsi:type="dcterms:W3CDTF">2024-10-24T02:46:13Z</dcterms:modified>
  <cp:category/>
  <cp:contentStatus/>
</cp:coreProperties>
</file>