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A250AE22-F797-4F08-8A25-C6BE2FF69F01}" xr6:coauthVersionLast="47" xr6:coauthVersionMax="47" xr10:uidLastSave="{00000000-0000-0000-0000-000000000000}"/>
  <bookViews>
    <workbookView xWindow="-120" yWindow="-120" windowWidth="20730" windowHeight="11160" tabRatio="57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I19" i="23"/>
  <c r="I17" i="23"/>
  <c r="L17" i="23"/>
  <c r="E19" i="23"/>
  <c r="C19" i="23"/>
  <c r="D19" i="23"/>
  <c r="A19" i="23"/>
  <c r="E17" i="23"/>
  <c r="D17" i="23"/>
  <c r="C17" i="23"/>
  <c r="A17" i="23"/>
  <c r="E17" i="22"/>
  <c r="I17" i="22" s="1"/>
  <c r="E15" i="22"/>
  <c r="I15" i="22" s="1"/>
  <c r="C15" i="22"/>
  <c r="C17" i="22"/>
  <c r="A17" i="22"/>
  <c r="D17" i="22"/>
  <c r="D15" i="22"/>
  <c r="A15" i="22"/>
  <c r="I18" i="10"/>
  <c r="I14" i="10"/>
  <c r="I15" i="10"/>
  <c r="L18" i="10"/>
  <c r="L17" i="10"/>
  <c r="L16" i="10"/>
  <c r="L15" i="10"/>
  <c r="L14" i="10"/>
  <c r="I16" i="10"/>
  <c r="I17" i="10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L17" i="22" l="1"/>
  <c r="L15" i="22"/>
  <c r="I20" i="22"/>
  <c r="I19" i="22"/>
  <c r="I18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8" i="23"/>
  <c r="D18" i="23"/>
  <c r="C18" i="23"/>
  <c r="A18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4" i="23"/>
  <c r="G31" i="22"/>
  <c r="E16" i="22"/>
  <c r="D16" i="22"/>
  <c r="C16" i="22"/>
  <c r="A16" i="22"/>
  <c r="A14" i="22"/>
  <c r="F25" i="23"/>
  <c r="B10" i="22"/>
  <c r="K25" i="23"/>
  <c r="M25" i="23"/>
  <c r="N25" i="23"/>
  <c r="I17" i="24" l="1"/>
  <c r="I18" i="24"/>
  <c r="L15" i="24"/>
  <c r="L20" i="23"/>
  <c r="I20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8" i="23"/>
  <c r="I15" i="23"/>
  <c r="B10" i="23"/>
  <c r="B34" i="23" s="1"/>
  <c r="L8" i="23"/>
  <c r="H8" i="23"/>
  <c r="E8" i="23"/>
  <c r="I16" i="22"/>
  <c r="C14" i="22"/>
  <c r="D14" i="22"/>
  <c r="E14" i="22"/>
  <c r="B31" i="22"/>
  <c r="L8" i="22"/>
  <c r="H8" i="22"/>
  <c r="E8" i="22"/>
  <c r="N22" i="22"/>
  <c r="M22" i="22"/>
  <c r="K22" i="22"/>
  <c r="F22" i="22"/>
  <c r="N21" i="10"/>
  <c r="M21" i="10"/>
  <c r="F21" i="10"/>
  <c r="E21" i="10"/>
  <c r="I14" i="23" l="1"/>
  <c r="E25" i="23"/>
  <c r="L21" i="10"/>
  <c r="I21" i="10"/>
  <c r="L16" i="22"/>
  <c r="I14" i="22"/>
  <c r="E23" i="25"/>
  <c r="L14" i="24"/>
  <c r="L16" i="24"/>
  <c r="E21" i="24"/>
  <c r="L14" i="23"/>
  <c r="L15" i="23"/>
  <c r="L18" i="23"/>
  <c r="L14" i="22"/>
  <c r="E22" i="22"/>
  <c r="I25" i="23" l="1"/>
  <c r="L25" i="23"/>
  <c r="I23" i="25"/>
  <c r="J23" i="25" s="1"/>
  <c r="L23" i="25"/>
  <c r="H23" i="25"/>
  <c r="I21" i="24"/>
  <c r="L21" i="24"/>
  <c r="I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<sst xmlns="http://schemas.openxmlformats.org/spreadsheetml/2006/main" count="207" uniqueCount="50">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</sst>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2" zoomScale="90" zoomScaleNormal="9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2" t="s">
        <v>38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32</v>
      </c>
      <c r="G21" s="17"/>
      <c r="H21" s="18"/>
      <c r="I21" s="17">
        <f t="shared" ref="I21" si="2">(E21-SUM(F21:G21))-K21</f>
        <v>105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2" si="0">(E14-SUM(F14:G14))-K14</f>
        <v>27</v>
      </c>
      <c r="J14" s="10"/>
      <c r="K14" s="9">
        <v>0</v>
      </c>
      <c r="L14" s="10">
        <f t="shared" ref="L14:L22" si="1">K14/E14</f>
        <v>0</v>
      </c>
      <c r="M14" s="9">
        <v>36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47</v>
      </c>
      <c r="C15" s="9" t="str">
        <f>'1'!C14</f>
        <v>101A</v>
      </c>
      <c r="D15" s="9" t="str">
        <f>'1'!D15</f>
        <v>IIND</v>
      </c>
      <c r="E15" s="9">
        <f>'1'!E14</f>
        <v>47</v>
      </c>
      <c r="F15" s="9">
        <v>45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76</v>
      </c>
      <c r="N15" s="15">
        <v>0.3</v>
      </c>
    </row>
    <row r="16" spans="1:14" s="11" customFormat="1" x14ac:dyDescent="0.2">
      <c r="A16" s="9" t="str">
        <f>'1'!A15</f>
        <v>DIBUJO INDUSTRIAL</v>
      </c>
      <c r="B16" s="9" t="s">
        <v>21</v>
      </c>
      <c r="C16" s="9" t="str">
        <f>'1'!C15</f>
        <v>101B</v>
      </c>
      <c r="D16" s="9" t="str">
        <f>'1'!D15</f>
        <v>IIND</v>
      </c>
      <c r="E16" s="9">
        <f>'1'!E15</f>
        <v>40</v>
      </c>
      <c r="F16" s="9">
        <v>21</v>
      </c>
      <c r="G16" s="9"/>
      <c r="H16" s="10"/>
      <c r="I16" s="9">
        <f t="shared" si="0"/>
        <v>19</v>
      </c>
      <c r="J16" s="10"/>
      <c r="K16" s="9">
        <v>0</v>
      </c>
      <c r="L16" s="10">
        <f t="shared" si="1"/>
        <v>0</v>
      </c>
      <c r="M16" s="9">
        <v>44</v>
      </c>
      <c r="N16" s="15">
        <v>0.53</v>
      </c>
    </row>
    <row r="17" spans="1:14" s="11" customFormat="1" x14ac:dyDescent="0.2">
      <c r="A17" s="9" t="str">
        <f>'1'!A15</f>
        <v>DIBUJO INDUSTRIAL</v>
      </c>
      <c r="B17" s="9" t="s">
        <v>47</v>
      </c>
      <c r="C17" s="9" t="str">
        <f>'1'!C15</f>
        <v>101B</v>
      </c>
      <c r="D17" s="9" t="str">
        <f>'1'!D17</f>
        <v>IIND</v>
      </c>
      <c r="E17" s="9">
        <f>'1'!E15</f>
        <v>40</v>
      </c>
      <c r="F17" s="9">
        <v>40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0.45</v>
      </c>
    </row>
    <row r="18" spans="1:14" s="11" customFormat="1" x14ac:dyDescent="0.2">
      <c r="A18" s="9" t="str">
        <f>'1'!A16</f>
        <v>INVESTIGACION DE OPERACIONES II</v>
      </c>
      <c r="B18" s="9" t="s">
        <v>37</v>
      </c>
      <c r="C18" s="9" t="str">
        <f>'1'!C16</f>
        <v>501A</v>
      </c>
      <c r="D18" s="9" t="str">
        <f>'1'!D16</f>
        <v>IIND</v>
      </c>
      <c r="E18" s="9">
        <f>'1'!E16</f>
        <v>24</v>
      </c>
      <c r="F18" s="9"/>
      <c r="G18" s="9"/>
      <c r="H18" s="10"/>
      <c r="I18" s="9">
        <f t="shared" ref="I18:I20" si="6">(E18-SUM(F18:G18))-K18</f>
        <v>24</v>
      </c>
      <c r="J18" s="10"/>
      <c r="K18" s="9">
        <v>0</v>
      </c>
      <c r="L18" s="10">
        <f t="shared" ref="L18:L20" si="7">K18/E18</f>
        <v>0</v>
      </c>
      <c r="M18" s="9"/>
      <c r="N18" s="15"/>
    </row>
    <row r="19" spans="1:14" s="11" customFormat="1" ht="12" customHeight="1" x14ac:dyDescent="0.2">
      <c r="A19" s="9" t="str">
        <f>'1'!A17</f>
        <v>INVESTIGACION DE OPERACIONES II</v>
      </c>
      <c r="B19" s="9" t="s">
        <v>37</v>
      </c>
      <c r="C19" s="9" t="str">
        <f>'1'!C17</f>
        <v>501B</v>
      </c>
      <c r="D19" s="9" t="str">
        <f>'1'!D17</f>
        <v>IIND</v>
      </c>
      <c r="E19" s="9">
        <f>'1'!E17</f>
        <v>20</v>
      </c>
      <c r="F19" s="9"/>
      <c r="G19" s="9"/>
      <c r="H19" s="10"/>
      <c r="I19" s="9">
        <f t="shared" si="6"/>
        <v>20</v>
      </c>
      <c r="J19" s="10"/>
      <c r="K19" s="9">
        <v>0</v>
      </c>
      <c r="L19" s="10">
        <f t="shared" si="7"/>
        <v>0</v>
      </c>
      <c r="M19" s="9"/>
      <c r="N19" s="15"/>
    </row>
    <row r="20" spans="1:14" s="11" customFormat="1" x14ac:dyDescent="0.2">
      <c r="A20" s="9" t="str">
        <f>'1'!A18</f>
        <v>SISTEMAS DE MANUFACTURA FLEXIBLE</v>
      </c>
      <c r="B20" s="9" t="s">
        <v>21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63</v>
      </c>
      <c r="N20" s="15">
        <v>0.83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224</v>
      </c>
      <c r="F22" s="17">
        <f>SUM(F14:F21)</f>
        <v>131</v>
      </c>
      <c r="G22" s="17"/>
      <c r="H22" s="18"/>
      <c r="I22" s="17">
        <f t="shared" si="0"/>
        <v>93</v>
      </c>
      <c r="J22" s="18"/>
      <c r="K22" s="17">
        <f>SUM(K14:K21)</f>
        <v>0</v>
      </c>
      <c r="L22" s="18">
        <f t="shared" si="1"/>
        <v>0</v>
      </c>
      <c r="M22" s="17">
        <f>AVERAGE(M14:M21)</f>
        <v>59.8</v>
      </c>
      <c r="N22" s="19">
        <f>AVERAGE(N14:N21)</f>
        <v>0.50800000000000001</v>
      </c>
    </row>
    <row r="24" spans="1:14" ht="120" customHeight="1" x14ac:dyDescent="0.2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6" spans="1:14" x14ac:dyDescent="0.2">
      <c r="A26" s="12"/>
    </row>
    <row r="27" spans="1:14" x14ac:dyDescent="0.2">
      <c r="B27" s="29" t="s">
        <v>27</v>
      </c>
      <c r="C27" s="29"/>
      <c r="D27" s="29"/>
      <c r="G27" s="30" t="s">
        <v>28</v>
      </c>
      <c r="H27" s="30"/>
      <c r="I27" s="30"/>
      <c r="J27" s="30"/>
    </row>
    <row r="28" spans="1:14" ht="62.25" customHeight="1" x14ac:dyDescent="0.2">
      <c r="B28" s="31"/>
      <c r="C28" s="31"/>
      <c r="D28" s="31"/>
      <c r="G28" s="32"/>
      <c r="H28" s="32"/>
      <c r="I28" s="32"/>
      <c r="J28" s="32"/>
    </row>
    <row r="29" spans="1:14" hidden="1" x14ac:dyDescent="0.2">
      <c r="A29" s="25" t="e">
        <v>#REF!</v>
      </c>
      <c r="B29" s="25"/>
      <c r="C29" s="6"/>
      <c r="E29" s="25"/>
      <c r="F29" s="25"/>
      <c r="G29" s="25"/>
      <c r="H29" s="25"/>
    </row>
    <row r="30" spans="1:14" hidden="1" x14ac:dyDescent="0.2"/>
    <row r="31" spans="1:14" ht="45" customHeight="1" x14ac:dyDescent="0.2">
      <c r="B31" s="26" t="str">
        <f>B10</f>
        <v>MC. CARLOS MARTINEZ GALAN</v>
      </c>
      <c r="C31" s="26"/>
      <c r="D31" s="26"/>
      <c r="E31" s="13"/>
      <c r="F31" s="13"/>
      <c r="G31" s="26" t="str">
        <f>'1'!G30</f>
        <v>ING. FLOR ILIANA CHONTAL PELAYO</v>
      </c>
      <c r="H31" s="26"/>
      <c r="I31" s="26"/>
      <c r="J31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5" si="0">(E14-SUM(F14:G14))-K14</f>
        <v>27</v>
      </c>
      <c r="J14" s="10"/>
      <c r="K14" s="9">
        <v>0</v>
      </c>
      <c r="L14" s="10">
        <f t="shared" ref="L14:L25" si="1">K14/E14</f>
        <v>0</v>
      </c>
      <c r="M14" s="22">
        <v>34.89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48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20</v>
      </c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22">
        <v>39.619999999999997</v>
      </c>
      <c r="N15" s="15">
        <v>0.5</v>
      </c>
    </row>
    <row r="16" spans="1:14" s="11" customFormat="1" x14ac:dyDescent="0.2">
      <c r="A16" s="9" t="str">
        <f>'1'!A16</f>
        <v>INVESTIGACION DE OPERACIONES II</v>
      </c>
      <c r="B16" s="9" t="s">
        <v>47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20</v>
      </c>
      <c r="G16" s="9"/>
      <c r="H16" s="10"/>
      <c r="I16" s="9">
        <f t="shared" ref="I16:I17" si="2">(E16-SUM(F16:G16))-K16</f>
        <v>4</v>
      </c>
      <c r="J16" s="10"/>
      <c r="K16" s="9">
        <v>0</v>
      </c>
      <c r="L16" s="10">
        <f t="shared" ref="L16" si="3">K16/E16</f>
        <v>0</v>
      </c>
      <c r="M16" s="22">
        <v>68.900000000000006</v>
      </c>
      <c r="N16" s="15">
        <v>0.83</v>
      </c>
    </row>
    <row r="17" spans="1:14" s="11" customFormat="1" x14ac:dyDescent="0.2">
      <c r="A17" s="9" t="str">
        <f>'1'!A16</f>
        <v>INVESTIGACION DE OPERACIONES II</v>
      </c>
      <c r="B17" s="9" t="s">
        <v>48</v>
      </c>
      <c r="C17" s="9" t="str">
        <f>'1'!C16</f>
        <v>501A</v>
      </c>
      <c r="D17" s="9" t="str">
        <f>'1'!D17</f>
        <v>IIND</v>
      </c>
      <c r="E17" s="9">
        <f>'1'!E16</f>
        <v>24</v>
      </c>
      <c r="F17" s="9">
        <v>12</v>
      </c>
      <c r="G17" s="9"/>
      <c r="H17" s="10"/>
      <c r="I17" s="9">
        <f t="shared" si="2"/>
        <v>12</v>
      </c>
      <c r="J17" s="10"/>
      <c r="K17" s="9">
        <v>0</v>
      </c>
      <c r="L17" s="10">
        <f t="shared" ref="L17" si="4">K17/E17</f>
        <v>0</v>
      </c>
      <c r="M17" s="22">
        <v>37.9</v>
      </c>
      <c r="N17" s="15">
        <v>0.5</v>
      </c>
    </row>
    <row r="18" spans="1:14" s="11" customFormat="1" x14ac:dyDescent="0.2">
      <c r="A18" s="9" t="str">
        <f>'1'!A17</f>
        <v>INVESTIGACION DE OPERACIONES II</v>
      </c>
      <c r="B18" s="9" t="s">
        <v>47</v>
      </c>
      <c r="C18" s="9" t="str">
        <f>'1'!C17</f>
        <v>501B</v>
      </c>
      <c r="D18" s="9" t="str">
        <f>'1'!D17</f>
        <v>IIND</v>
      </c>
      <c r="E18" s="9">
        <f>'1'!E17</f>
        <v>20</v>
      </c>
      <c r="F18" s="9">
        <v>19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2">
        <v>86</v>
      </c>
      <c r="N18" s="15">
        <v>0.65</v>
      </c>
    </row>
    <row r="19" spans="1:14" s="11" customFormat="1" x14ac:dyDescent="0.2">
      <c r="A19" s="9" t="str">
        <f>'1'!A17</f>
        <v>INVESTIGACION DE OPERACIONES II</v>
      </c>
      <c r="B19" s="9" t="s">
        <v>48</v>
      </c>
      <c r="C19" s="9" t="str">
        <f>'1'!C17</f>
        <v>501B</v>
      </c>
      <c r="D19" s="9" t="str">
        <f>'1'!D18</f>
        <v>IIND</v>
      </c>
      <c r="E19" s="9">
        <f>'1'!E17</f>
        <v>20</v>
      </c>
      <c r="F19" s="9">
        <v>9</v>
      </c>
      <c r="G19" s="9"/>
      <c r="H19" s="10"/>
      <c r="I19" s="9">
        <f t="shared" si="0"/>
        <v>11</v>
      </c>
      <c r="J19" s="10"/>
      <c r="K19" s="9">
        <v>0</v>
      </c>
      <c r="L19" s="10">
        <f t="shared" si="1"/>
        <v>0</v>
      </c>
      <c r="M19" s="22">
        <v>33.75</v>
      </c>
      <c r="N19" s="15">
        <v>0.45</v>
      </c>
    </row>
    <row r="20" spans="1:14" s="11" customFormat="1" x14ac:dyDescent="0.2">
      <c r="A20" s="9" t="str">
        <f>'1'!A18</f>
        <v>SISTEMAS DE MANUFACTURA FLEXIBLE</v>
      </c>
      <c r="B20" s="9" t="s">
        <v>47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3</v>
      </c>
      <c r="G20" s="9"/>
      <c r="H20" s="10"/>
      <c r="I20" s="9">
        <f t="shared" ref="I20" si="5">(E20-SUM(F20:G20))-K20</f>
        <v>3</v>
      </c>
      <c r="J20" s="10"/>
      <c r="K20" s="9">
        <v>0</v>
      </c>
      <c r="L20" s="10">
        <f t="shared" ref="L20" si="6">K20/E20</f>
        <v>0</v>
      </c>
      <c r="M20" s="22">
        <v>40</v>
      </c>
      <c r="N20" s="15">
        <v>0.5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181</v>
      </c>
      <c r="F25" s="17">
        <f>SUM(F14:F24)</f>
        <v>103</v>
      </c>
      <c r="G25" s="17"/>
      <c r="H25" s="18"/>
      <c r="I25" s="17">
        <f t="shared" si="0"/>
        <v>78</v>
      </c>
      <c r="J25" s="18"/>
      <c r="K25" s="17">
        <f>SUM(K14:K24)</f>
        <v>0</v>
      </c>
      <c r="L25" s="18">
        <f t="shared" si="1"/>
        <v>0</v>
      </c>
      <c r="M25" s="21">
        <f>AVERAGE(M14:M24)</f>
        <v>48.722857142857144</v>
      </c>
      <c r="N25" s="19">
        <f>AVERAGE(N14:N24)</f>
        <v>0.55142857142857138</v>
      </c>
    </row>
    <row r="27" spans="1:14" ht="120" customHeight="1" x14ac:dyDescent="0.2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">
      <c r="A29" s="12"/>
    </row>
    <row r="30" spans="1:14" x14ac:dyDescent="0.2">
      <c r="B30" s="29" t="s">
        <v>27</v>
      </c>
      <c r="C30" s="29"/>
      <c r="D30" s="29"/>
      <c r="G30" s="30" t="s">
        <v>28</v>
      </c>
      <c r="H30" s="30"/>
      <c r="I30" s="30"/>
      <c r="J30" s="30"/>
    </row>
    <row r="31" spans="1:14" ht="62.25" customHeight="1" x14ac:dyDescent="0.2">
      <c r="B31" s="31"/>
      <c r="C31" s="31"/>
      <c r="D31" s="31"/>
      <c r="G31" s="32"/>
      <c r="H31" s="32"/>
      <c r="I31" s="32"/>
      <c r="J31" s="32"/>
    </row>
    <row r="32" spans="1:14" hidden="1" x14ac:dyDescent="0.2">
      <c r="A32" s="25" t="e">
        <v>#REF!</v>
      </c>
      <c r="B32" s="25"/>
      <c r="C32" s="6"/>
      <c r="E32" s="25"/>
      <c r="F32" s="25"/>
      <c r="G32" s="25"/>
      <c r="H32" s="25"/>
    </row>
    <row r="33" spans="2:10" hidden="1" x14ac:dyDescent="0.2"/>
    <row r="34" spans="2:10" ht="45" customHeight="1" x14ac:dyDescent="0.2">
      <c r="B34" s="26" t="str">
        <f>B10</f>
        <v>MC. CARLOS MARTINEZ GALAN</v>
      </c>
      <c r="C34" s="26"/>
      <c r="D34" s="26"/>
      <c r="E34" s="13"/>
      <c r="F34" s="13"/>
      <c r="G34" s="26" t="str">
        <f>'1'!G30</f>
        <v>ING. FLOR ILIANA CHONTAL PELAYO</v>
      </c>
      <c r="H34" s="26"/>
      <c r="I34" s="26"/>
      <c r="J34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abSelected="1" topLeftCell="A6" zoomScale="110" zoomScaleNormal="110" zoomScaleSheetLayoutView="100" workbookViewId="0">
      <selection activeCell="A23" sqref="A23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49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23</v>
      </c>
      <c r="G14" s="9"/>
      <c r="H14" s="10"/>
      <c r="I14" s="9">
        <f t="shared" ref="I14:I21" si="0">(E14-SUM(F14:G14))-K14</f>
        <v>24</v>
      </c>
      <c r="J14" s="10"/>
      <c r="K14" s="9">
        <v>0</v>
      </c>
      <c r="L14" s="10">
        <f t="shared" ref="L14:L21" si="1">K14/E14</f>
        <v>0</v>
      </c>
      <c r="M14" s="9">
        <v>51.8</v>
      </c>
      <c r="N14" s="15">
        <v>0.62</v>
      </c>
    </row>
    <row r="15" spans="1:14" s="11" customFormat="1" x14ac:dyDescent="0.2">
      <c r="A15" s="9" t="str">
        <f>'1'!A15</f>
        <v>DIBUJO INDUSTRIAL</v>
      </c>
      <c r="B15" s="9" t="s">
        <v>49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17</v>
      </c>
      <c r="G15" s="9"/>
      <c r="H15" s="10"/>
      <c r="I15" s="9">
        <f t="shared" ref="I15" si="2">(E15-SUM(F15:G15))-K15</f>
        <v>23</v>
      </c>
      <c r="J15" s="10"/>
      <c r="K15" s="9">
        <v>0</v>
      </c>
      <c r="L15" s="10">
        <f t="shared" ref="L15" si="3">K15/E15</f>
        <v>0</v>
      </c>
      <c r="M15" s="23">
        <v>36.5</v>
      </c>
      <c r="N15" s="15">
        <v>0.43</v>
      </c>
    </row>
    <row r="16" spans="1:14" s="11" customFormat="1" x14ac:dyDescent="0.2">
      <c r="A16" s="9" t="str">
        <f>'1'!A16</f>
        <v>INVESTIGACION DE OPERACIONES II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61.66</v>
      </c>
      <c r="N16" s="15">
        <v>0.79</v>
      </c>
    </row>
    <row r="17" spans="1:14" s="11" customFormat="1" x14ac:dyDescent="0.2">
      <c r="A17" s="9" t="str">
        <f>'1'!A17</f>
        <v>INVESTIGACION DE OPERACIONES II</v>
      </c>
      <c r="B17" s="9" t="s">
        <v>49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>
        <v>12</v>
      </c>
      <c r="G17" s="9"/>
      <c r="H17" s="10"/>
      <c r="I17" s="9">
        <f t="shared" ref="I17" si="4">(E17-SUM(F17:G17))-K17</f>
        <v>8</v>
      </c>
      <c r="J17" s="10"/>
      <c r="K17" s="9">
        <v>0</v>
      </c>
      <c r="L17" s="10">
        <f t="shared" ref="L17" si="5">K17/E17</f>
        <v>0</v>
      </c>
      <c r="M17" s="9">
        <v>46.25</v>
      </c>
      <c r="N17" s="15">
        <v>0.6</v>
      </c>
    </row>
    <row r="18" spans="1:14" s="11" customFormat="1" x14ac:dyDescent="0.2">
      <c r="A18" s="9" t="str">
        <f>'1'!A18</f>
        <v>SISTEMAS DE MANUFACTURA FLEXIBLE</v>
      </c>
      <c r="B18" s="9" t="s">
        <v>37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71</v>
      </c>
      <c r="G21" s="17"/>
      <c r="H21" s="18"/>
      <c r="I21" s="17">
        <f t="shared" si="0"/>
        <v>66</v>
      </c>
      <c r="J21" s="18"/>
      <c r="K21" s="17">
        <f>SUM(K14:K20)</f>
        <v>0</v>
      </c>
      <c r="L21" s="18">
        <f t="shared" si="1"/>
        <v>0</v>
      </c>
      <c r="M21" s="17">
        <f>AVERAGE(M14:M20)</f>
        <v>49.052499999999995</v>
      </c>
      <c r="N21" s="19">
        <f>AVERAGE(N14:N20)</f>
        <v>0.61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137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2024-12-11T20:01:53Z</dcterms:modified>
  <cp:category/>
  <cp:contentStatus/>
</cp:coreProperties>
</file>