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91FFED31-BF71-4251-9B70-A1DA244F538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3" l="1"/>
  <c r="L21" i="23"/>
  <c r="I20" i="23"/>
  <c r="L20" i="23"/>
  <c r="E15" i="22"/>
  <c r="E16" i="22"/>
  <c r="E17" i="22"/>
  <c r="E18" i="22"/>
  <c r="E19" i="22"/>
  <c r="E14" i="22"/>
  <c r="I14" i="22" s="1"/>
  <c r="C15" i="22"/>
  <c r="C16" i="22"/>
  <c r="C17" i="22"/>
  <c r="C18" i="22"/>
  <c r="C19" i="22"/>
  <c r="C14" i="22"/>
  <c r="A18" i="22"/>
  <c r="A19" i="22"/>
  <c r="A21" i="23" s="1"/>
  <c r="I19" i="10"/>
  <c r="L15" i="25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6" i="24"/>
  <c r="L16" i="24"/>
  <c r="I17" i="24"/>
  <c r="L17" i="24"/>
  <c r="I18" i="24"/>
  <c r="L18" i="24"/>
  <c r="I19" i="24"/>
  <c r="L19" i="24"/>
  <c r="I20" i="24"/>
  <c r="L20" i="24"/>
  <c r="E15" i="24"/>
  <c r="I15" i="24" s="1"/>
  <c r="E14" i="24"/>
  <c r="L14" i="24" s="1"/>
  <c r="A17" i="22"/>
  <c r="A19" i="23" s="1"/>
  <c r="I17" i="22"/>
  <c r="L17" i="22"/>
  <c r="A15" i="24"/>
  <c r="A16" i="24"/>
  <c r="A19" i="24"/>
  <c r="A20" i="24"/>
  <c r="A14" i="24"/>
  <c r="I15" i="23"/>
  <c r="L15" i="23"/>
  <c r="L16" i="23"/>
  <c r="I17" i="23"/>
  <c r="I18" i="23"/>
  <c r="I19" i="23"/>
  <c r="I18" i="22"/>
  <c r="L14" i="22"/>
  <c r="A15" i="22"/>
  <c r="A15" i="23" s="1"/>
  <c r="I15" i="22"/>
  <c r="L15" i="22"/>
  <c r="A16" i="22"/>
  <c r="A16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9" i="23" l="1"/>
  <c r="L18" i="23"/>
  <c r="L17" i="23"/>
  <c r="I16" i="23"/>
  <c r="L15" i="24"/>
  <c r="I14" i="24"/>
  <c r="L15" i="10"/>
  <c r="N28" i="25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<sst xmlns="http://schemas.openxmlformats.org/spreadsheetml/2006/main" count="275" uniqueCount="60">
  <si>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</si>
  <si>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</si>
  <si>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</si>
  <si>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</si>
  <si>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</si>
  <si>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</si>
  <si>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</si>
  <si>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</si>
  <si>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</si>
  <si>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</si>
  <si>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</si>
  <si>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</si>
  <si>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</si>
  <si>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</si>
  <si>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</si>
  <si>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</si>
  <si>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</si>
  <si>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</si>
  <si>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</si>
  <si>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</si>
  <si>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</si>
  <si>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</si>
  <si>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</si>
  <si>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</si>
  <si>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</si>
  <si>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</si>
  <si>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</si>
  <si>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</si>
  <si>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</si>
  <si>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</si>
  <si>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</si>
  <si>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</si>
  <si>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</si>
  <si>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</si>
  <si>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</si>
  <si>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</si>
  <si>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</si>
  <si>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</si>
  <si>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</si>
  <si>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HIGIENE Y SEGURIDAD INDUSTRIAL</t>
  </si>
  <si>
    <t>401A</t>
  </si>
  <si>
    <t>401B</t>
  </si>
  <si>
    <t>601A</t>
  </si>
  <si>
    <t>601B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</si>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</sst>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91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50" t="s">
        <v>4</v>
      </c>
      <c r="C8" s="50"/>
      <c r="D8" s="14" t="s">
        <v>5</v>
      </c>
      <c r="E8" s="5">
        <v>6</v>
      </c>
      <c r="G8" s="4" t="s">
        <v>6</v>
      </c>
      <c r="H8" s="5">
        <v>4</v>
      </c>
      <c r="I8" s="49" t="s">
        <v>7</v>
      </c>
      <c r="J8" s="49"/>
      <c r="K8" s="49"/>
      <c r="L8" s="50" t="s">
        <v>59</v>
      </c>
      <c r="M8" s="50"/>
      <c r="N8" s="50"/>
    </row>
    <row r="10" spans="1:14" ht="13" x14ac:dyDescent="0.3">
      <c r="A10" s="4" t="s">
        <v>8</v>
      </c>
      <c r="B10" s="50" t="s">
        <v>31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7" t="s">
        <v>10</v>
      </c>
      <c r="C12" s="47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4" t="s">
        <v>21</v>
      </c>
    </row>
    <row r="13" spans="1:14" ht="13" x14ac:dyDescent="0.25">
      <c r="A13" s="52"/>
      <c r="B13" s="48"/>
      <c r="C13" s="48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5"/>
    </row>
    <row r="14" spans="1:14" s="11" customFormat="1" ht="14.5" x14ac:dyDescent="0.35">
      <c r="A14" s="8" t="s">
        <v>50</v>
      </c>
      <c r="B14" s="9" t="s">
        <v>21</v>
      </c>
      <c r="C14" s="9" t="s">
        <v>54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51</v>
      </c>
      <c r="B15" s="9" t="s">
        <v>48</v>
      </c>
      <c r="C15" s="28" t="s">
        <v>55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51</v>
      </c>
      <c r="B16" s="9" t="s">
        <v>48</v>
      </c>
      <c r="C16" s="9" t="s">
        <v>56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53</v>
      </c>
      <c r="B17" s="9" t="s">
        <v>21</v>
      </c>
      <c r="C17" s="9" t="s">
        <v>57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53</v>
      </c>
      <c r="B18" s="9" t="s">
        <v>21</v>
      </c>
      <c r="C18" s="9" t="s">
        <v>58</v>
      </c>
      <c r="D18" s="9" t="s">
        <v>32</v>
      </c>
      <c r="E18" s="9">
        <v>21</v>
      </c>
      <c r="F18" s="9">
        <v>18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52</v>
      </c>
      <c r="B19" s="9" t="s">
        <v>48</v>
      </c>
      <c r="C19" s="9" t="s">
        <v>57</v>
      </c>
      <c r="D19" s="9" t="s">
        <v>32</v>
      </c>
      <c r="E19" s="9">
        <v>6</v>
      </c>
      <c r="F19" s="9">
        <v>0</v>
      </c>
      <c r="G19" s="9"/>
      <c r="H19" s="10"/>
      <c r="I19" s="9">
        <f>(E19-SUM(F19:G19))-K19</f>
        <v>6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43</v>
      </c>
      <c r="G28" s="17"/>
      <c r="H28" s="18"/>
      <c r="I28" s="17">
        <f t="shared" ref="I28" si="4">(E28-SUM(F28:G28))-K28</f>
        <v>76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53" t="s">
        <v>27</v>
      </c>
      <c r="C33" s="53"/>
      <c r="D33" s="53"/>
      <c r="G33" s="38" t="s">
        <v>28</v>
      </c>
      <c r="H33" s="38"/>
      <c r="I33" s="38"/>
      <c r="J33" s="38"/>
    </row>
    <row r="34" spans="1:10" ht="62.25" customHeight="1" x14ac:dyDescent="0.25">
      <c r="B34" s="54"/>
      <c r="C34" s="54"/>
      <c r="D34" s="54"/>
      <c r="G34" s="50"/>
      <c r="H34" s="50"/>
      <c r="I34" s="50"/>
      <c r="J34" s="50"/>
    </row>
    <row r="35" spans="1:10" hidden="1" x14ac:dyDescent="0.25">
      <c r="A35" s="55" t="e">
        <v>#REF!</v>
      </c>
      <c r="B35" s="55"/>
      <c r="C35" s="6"/>
      <c r="E35" s="55"/>
      <c r="F35" s="55"/>
      <c r="G35" s="55"/>
      <c r="H35" s="55"/>
    </row>
    <row r="36" spans="1:10" hidden="1" x14ac:dyDescent="0.25"/>
    <row r="37" spans="1:10" ht="45" customHeight="1" x14ac:dyDescent="0.25">
      <c r="B37" s="56" t="str">
        <f>B10</f>
        <v>MII. ELVIRA GOMEZ BARRIENTOS</v>
      </c>
      <c r="C37" s="56"/>
      <c r="D37" s="56"/>
      <c r="E37" s="13"/>
      <c r="F37" s="13"/>
      <c r="G37" s="57" t="s">
        <v>47</v>
      </c>
      <c r="H37" s="57"/>
      <c r="I37" s="57"/>
      <c r="J37" s="5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50">
        <v>2</v>
      </c>
      <c r="C8" s="5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50" t="str">
        <f>'1'!L8</f>
        <v>AGOSTO-DICIEMBRE 2024</v>
      </c>
      <c r="M8" s="50"/>
      <c r="N8" s="50"/>
    </row>
    <row r="10" spans="1:14" ht="13" x14ac:dyDescent="0.3">
      <c r="A10" s="4" t="s">
        <v>8</v>
      </c>
      <c r="B10" s="50" t="str">
        <f>'1'!B10</f>
        <v>MII. ELVIRA GOMEZ BARRIENTOS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7" t="s">
        <v>10</v>
      </c>
      <c r="C12" s="47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4" t="s">
        <v>21</v>
      </c>
    </row>
    <row r="13" spans="1:14" ht="13" x14ac:dyDescent="0.25">
      <c r="A13" s="52"/>
      <c r="B13" s="48"/>
      <c r="C13" s="48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5"/>
    </row>
    <row r="14" spans="1:14" s="11" customFormat="1" ht="14.5" x14ac:dyDescent="0.35">
      <c r="A14" s="30" t="str">
        <f>'1'!A14</f>
        <v>FUNDAMENTOS DE INVESTIGACION</v>
      </c>
      <c r="B14" s="34" t="s">
        <v>48</v>
      </c>
      <c r="C14" s="34" t="str">
        <f>'1'!C14</f>
        <v>101A</v>
      </c>
      <c r="D14" s="34" t="s">
        <v>32</v>
      </c>
      <c r="E14" s="34">
        <f>'1'!E14</f>
        <v>45</v>
      </c>
      <c r="F14" s="34">
        <v>0</v>
      </c>
      <c r="G14" s="34"/>
      <c r="H14" s="35"/>
      <c r="I14" s="34">
        <f t="shared" ref="I14" si="0">(E14-SUM(F14:G14))-K14</f>
        <v>45</v>
      </c>
      <c r="J14" s="35"/>
      <c r="K14" s="34">
        <v>0</v>
      </c>
      <c r="L14" s="35">
        <f t="shared" ref="L14" si="1">K14/E14</f>
        <v>0</v>
      </c>
      <c r="M14" s="36">
        <v>0</v>
      </c>
      <c r="N14" s="37">
        <v>0</v>
      </c>
    </row>
    <row r="15" spans="1:14" s="11" customFormat="1" ht="14.5" x14ac:dyDescent="0.35">
      <c r="A15" s="30" t="str">
        <f>'1'!A15</f>
        <v>ADMINISTRACION DE OPERACIONES I</v>
      </c>
      <c r="B15" s="34" t="s">
        <v>21</v>
      </c>
      <c r="C15" s="34" t="str">
        <f>'1'!C15</f>
        <v>501A</v>
      </c>
      <c r="D15" s="34" t="s">
        <v>32</v>
      </c>
      <c r="E15" s="34">
        <f>'1'!E15</f>
        <v>18</v>
      </c>
      <c r="F15" s="34">
        <v>15</v>
      </c>
      <c r="G15" s="34"/>
      <c r="H15" s="35"/>
      <c r="I15" s="34">
        <f t="shared" ref="I15:I23" si="2">(E15-SUM(F15:G15))-K15</f>
        <v>3</v>
      </c>
      <c r="J15" s="35"/>
      <c r="K15" s="34">
        <v>0</v>
      </c>
      <c r="L15" s="35">
        <f t="shared" ref="L15:L23" si="3">K15/E15</f>
        <v>0</v>
      </c>
      <c r="M15" s="36">
        <v>71.33</v>
      </c>
      <c r="N15" s="37">
        <v>0.56999999999999995</v>
      </c>
    </row>
    <row r="16" spans="1:14" s="11" customFormat="1" ht="14.5" x14ac:dyDescent="0.35">
      <c r="A16" s="30" t="str">
        <f>'1'!A16</f>
        <v>ADMINISTRACION DE OPERACIONES I</v>
      </c>
      <c r="B16" s="34" t="s">
        <v>21</v>
      </c>
      <c r="C16" s="34" t="str">
        <f>'1'!C16</f>
        <v>501B</v>
      </c>
      <c r="D16" s="34" t="s">
        <v>32</v>
      </c>
      <c r="E16" s="34">
        <f>'1'!E16</f>
        <v>22</v>
      </c>
      <c r="F16" s="34">
        <v>13</v>
      </c>
      <c r="G16" s="34"/>
      <c r="H16" s="35"/>
      <c r="I16" s="34">
        <f t="shared" si="2"/>
        <v>9</v>
      </c>
      <c r="J16" s="35"/>
      <c r="K16" s="34">
        <v>0</v>
      </c>
      <c r="L16" s="35">
        <f t="shared" si="3"/>
        <v>0</v>
      </c>
      <c r="M16" s="36">
        <v>49.02</v>
      </c>
      <c r="N16" s="37">
        <v>0.59</v>
      </c>
    </row>
    <row r="17" spans="1:14" s="11" customFormat="1" ht="14.5" x14ac:dyDescent="0.35">
      <c r="A17" s="30" t="str">
        <f>'1'!A17</f>
        <v xml:space="preserve">RELACIONES INDUSTRIALES </v>
      </c>
      <c r="B17" s="34" t="s">
        <v>35</v>
      </c>
      <c r="C17" s="34" t="str">
        <f>'1'!C17</f>
        <v>701A</v>
      </c>
      <c r="D17" s="34" t="s">
        <v>32</v>
      </c>
      <c r="E17" s="34">
        <f>'1'!E17</f>
        <v>7</v>
      </c>
      <c r="F17" s="34">
        <v>6</v>
      </c>
      <c r="G17" s="34"/>
      <c r="H17" s="35"/>
      <c r="I17" s="34">
        <f t="shared" si="2"/>
        <v>1</v>
      </c>
      <c r="J17" s="35"/>
      <c r="K17" s="34">
        <v>0</v>
      </c>
      <c r="L17" s="35">
        <f t="shared" si="3"/>
        <v>0</v>
      </c>
      <c r="M17" s="36">
        <v>71.430000000000007</v>
      </c>
      <c r="N17" s="37">
        <v>0.86</v>
      </c>
    </row>
    <row r="18" spans="1:14" s="11" customFormat="1" ht="14.5" x14ac:dyDescent="0.35">
      <c r="A18" s="30" t="str">
        <f>'1'!A18</f>
        <v xml:space="preserve">RELACIONES INDUSTRIALES </v>
      </c>
      <c r="B18" s="34" t="s">
        <v>35</v>
      </c>
      <c r="C18" s="34" t="str">
        <f>'1'!C18</f>
        <v>701B</v>
      </c>
      <c r="D18" s="34" t="s">
        <v>32</v>
      </c>
      <c r="E18" s="34">
        <f>'1'!E18</f>
        <v>21</v>
      </c>
      <c r="F18" s="34">
        <v>16</v>
      </c>
      <c r="G18" s="34"/>
      <c r="H18" s="35"/>
      <c r="I18" s="34">
        <f>(E18-SUM(F18:G18))-K18</f>
        <v>5</v>
      </c>
      <c r="J18" s="35"/>
      <c r="K18" s="34">
        <v>0</v>
      </c>
      <c r="L18" s="35">
        <f t="shared" si="3"/>
        <v>0</v>
      </c>
      <c r="M18" s="36">
        <v>63.33</v>
      </c>
      <c r="N18" s="37">
        <v>0.76</v>
      </c>
    </row>
    <row r="19" spans="1:14" s="11" customFormat="1" ht="14.5" x14ac:dyDescent="0.35">
      <c r="A19" s="30" t="str">
        <f>'1'!A19</f>
        <v>GESTION DE LOS SISTEMAS DE CALIDAD</v>
      </c>
      <c r="B19" s="34" t="s">
        <v>21</v>
      </c>
      <c r="C19" s="34" t="str">
        <f>'1'!C19</f>
        <v>701A</v>
      </c>
      <c r="D19" s="34" t="s">
        <v>32</v>
      </c>
      <c r="E19" s="34">
        <f>'1'!E19</f>
        <v>6</v>
      </c>
      <c r="F19" s="34">
        <v>3</v>
      </c>
      <c r="G19" s="34"/>
      <c r="H19" s="35"/>
      <c r="I19" s="34">
        <f t="shared" si="2"/>
        <v>3</v>
      </c>
      <c r="J19" s="35"/>
      <c r="K19" s="34">
        <v>0</v>
      </c>
      <c r="L19" s="35">
        <f t="shared" si="3"/>
        <v>0</v>
      </c>
      <c r="M19" s="36">
        <v>56.17</v>
      </c>
      <c r="N19" s="37">
        <v>0.56999999999999995</v>
      </c>
    </row>
    <row r="20" spans="1:14" s="11" customFormat="1" ht="14.5" x14ac:dyDescent="0.35">
      <c r="A20" s="30"/>
      <c r="B20" s="34"/>
      <c r="C20" s="34"/>
      <c r="D20" s="34"/>
      <c r="E20" s="34"/>
      <c r="F20" s="34"/>
      <c r="G20" s="34"/>
      <c r="H20" s="35"/>
      <c r="I20" s="34"/>
      <c r="J20" s="35"/>
      <c r="K20" s="34"/>
      <c r="L20" s="35"/>
      <c r="M20" s="36"/>
      <c r="N20" s="37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44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45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46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95</v>
      </c>
      <c r="G28" s="17"/>
      <c r="H28" s="18"/>
      <c r="I28" s="17">
        <f t="shared" ref="I28" si="4">(E28-SUM(F28:G28))-K28</f>
        <v>78</v>
      </c>
      <c r="J28" s="18"/>
      <c r="K28" s="17">
        <f>SUM(K14:K27)</f>
        <v>24</v>
      </c>
      <c r="L28" s="18">
        <f t="shared" ref="L28" si="5">K28/E28</f>
        <v>0.12182741116751269</v>
      </c>
      <c r="M28" s="17">
        <f>AVERAGE(M14:M27)</f>
        <v>51.92</v>
      </c>
      <c r="N28" s="19">
        <f>AVERAGE(N14:N27)</f>
        <v>3.2155555555555555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53" t="s">
        <v>27</v>
      </c>
      <c r="C33" s="53"/>
      <c r="D33" s="53"/>
      <c r="G33" s="38" t="s">
        <v>28</v>
      </c>
      <c r="H33" s="38"/>
      <c r="I33" s="38"/>
      <c r="J33" s="38"/>
    </row>
    <row r="34" spans="1:10" ht="62.25" customHeight="1" x14ac:dyDescent="0.25">
      <c r="B34" s="54"/>
      <c r="C34" s="54"/>
      <c r="D34" s="54"/>
      <c r="G34" s="50"/>
      <c r="H34" s="50"/>
      <c r="I34" s="50"/>
      <c r="J34" s="50"/>
    </row>
    <row r="35" spans="1:10" hidden="1" x14ac:dyDescent="0.25">
      <c r="A35" s="55" t="e">
        <v>#REF!</v>
      </c>
      <c r="B35" s="55"/>
      <c r="C35" s="6"/>
      <c r="E35" s="55"/>
      <c r="F35" s="55"/>
      <c r="G35" s="55"/>
      <c r="H35" s="55"/>
    </row>
    <row r="36" spans="1:10" hidden="1" x14ac:dyDescent="0.25"/>
    <row r="37" spans="1:10" ht="45" customHeight="1" x14ac:dyDescent="0.25">
      <c r="B37" s="56" t="str">
        <f>B10</f>
        <v>MII. ELVIRA GOMEZ BARRIENTOS</v>
      </c>
      <c r="C37" s="56"/>
      <c r="D37" s="56"/>
      <c r="E37" s="13"/>
      <c r="F37" s="13"/>
      <c r="G37" s="57" t="s">
        <v>47</v>
      </c>
      <c r="H37" s="57"/>
      <c r="I37" s="57"/>
      <c r="J37" s="5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C17" sqref="C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50">
        <v>3</v>
      </c>
      <c r="C8" s="5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50" t="str">
        <f>'1'!L8</f>
        <v>AGOSTO-DICIEMBRE 2024</v>
      </c>
      <c r="M8" s="50"/>
      <c r="N8" s="50"/>
    </row>
    <row r="10" spans="1:14" ht="13" x14ac:dyDescent="0.3">
      <c r="A10" s="4" t="s">
        <v>8</v>
      </c>
      <c r="B10" s="50" t="str">
        <f>'1'!B10</f>
        <v>MII. ELVIRA GOMEZ BARRIENTOS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7" t="s">
        <v>10</v>
      </c>
      <c r="C12" s="47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4" t="s">
        <v>21</v>
      </c>
    </row>
    <row r="13" spans="1:14" ht="13" x14ac:dyDescent="0.25">
      <c r="A13" s="52"/>
      <c r="B13" s="48"/>
      <c r="C13" s="48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5"/>
    </row>
    <row r="14" spans="1:14" s="11" customFormat="1" ht="14.5" x14ac:dyDescent="0.35">
      <c r="A14" s="8" t="str">
        <f>'2'!A14</f>
        <v>FUNDAMENTOS DE INVESTIGACION</v>
      </c>
      <c r="B14" s="9" t="s">
        <v>35</v>
      </c>
      <c r="C14" s="9" t="s">
        <v>54</v>
      </c>
      <c r="D14" s="9" t="s">
        <v>32</v>
      </c>
      <c r="E14" s="9">
        <v>45</v>
      </c>
      <c r="F14" s="9">
        <v>20</v>
      </c>
      <c r="G14" s="9"/>
      <c r="H14" s="10"/>
      <c r="I14" s="9">
        <f t="shared" ref="I14:I19" si="0">(E14-SUM(F14:G14))-K14</f>
        <v>25</v>
      </c>
      <c r="J14" s="10"/>
      <c r="K14" s="9">
        <v>0</v>
      </c>
      <c r="L14" s="10">
        <f t="shared" ref="L14" si="1">K14/E14</f>
        <v>0</v>
      </c>
      <c r="M14" s="58">
        <v>35.54</v>
      </c>
      <c r="N14" s="15">
        <v>0.44</v>
      </c>
    </row>
    <row r="15" spans="1:14" s="11" customFormat="1" ht="14.5" x14ac:dyDescent="0.35">
      <c r="A15" s="8" t="str">
        <f>'2'!A15</f>
        <v>ADMINISTRACION DE OPERACIONES I</v>
      </c>
      <c r="B15" s="9" t="s">
        <v>35</v>
      </c>
      <c r="C15" s="9" t="s">
        <v>55</v>
      </c>
      <c r="D15" s="9" t="s">
        <v>32</v>
      </c>
      <c r="E15" s="9">
        <v>18</v>
      </c>
      <c r="F15" s="9">
        <v>11</v>
      </c>
      <c r="G15" s="9"/>
      <c r="H15" s="10"/>
      <c r="I15" s="9">
        <f t="shared" si="0"/>
        <v>7</v>
      </c>
      <c r="J15" s="10"/>
      <c r="K15" s="9">
        <v>0</v>
      </c>
      <c r="L15" s="10">
        <f t="shared" ref="L15" si="2">K15/E15</f>
        <v>0</v>
      </c>
      <c r="M15" s="58">
        <v>49.44</v>
      </c>
      <c r="N15" s="15">
        <v>0.61</v>
      </c>
    </row>
    <row r="16" spans="1:14" s="11" customFormat="1" ht="14.5" x14ac:dyDescent="0.35">
      <c r="A16" s="8" t="str">
        <f>'2'!A16</f>
        <v>ADMINISTRACION DE OPERACIONES I</v>
      </c>
      <c r="B16" s="9" t="s">
        <v>36</v>
      </c>
      <c r="C16" s="9" t="s">
        <v>55</v>
      </c>
      <c r="D16" s="9" t="s">
        <v>32</v>
      </c>
      <c r="E16" s="9">
        <v>18</v>
      </c>
      <c r="F16" s="9">
        <v>12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58">
        <v>53.15</v>
      </c>
      <c r="N16" s="15">
        <v>0.67</v>
      </c>
    </row>
    <row r="17" spans="1:14" s="11" customFormat="1" ht="14.5" x14ac:dyDescent="0.35">
      <c r="A17" s="8" t="s">
        <v>51</v>
      </c>
      <c r="B17" s="9" t="s">
        <v>35</v>
      </c>
      <c r="C17" s="9" t="s">
        <v>56</v>
      </c>
      <c r="D17" s="9" t="s">
        <v>32</v>
      </c>
      <c r="E17" s="9">
        <v>22</v>
      </c>
      <c r="F17" s="9">
        <v>11</v>
      </c>
      <c r="G17" s="9"/>
      <c r="H17" s="10"/>
      <c r="I17" s="9">
        <f t="shared" si="0"/>
        <v>11</v>
      </c>
      <c r="J17" s="10"/>
      <c r="K17" s="9">
        <v>0</v>
      </c>
      <c r="L17" s="10">
        <f t="shared" ref="L17:L19" si="3">K17/E17</f>
        <v>0</v>
      </c>
      <c r="M17" s="58">
        <v>41.25</v>
      </c>
      <c r="N17" s="15">
        <v>0.5</v>
      </c>
    </row>
    <row r="18" spans="1:14" s="11" customFormat="1" ht="14.5" x14ac:dyDescent="0.35">
      <c r="A18" s="8" t="s">
        <v>51</v>
      </c>
      <c r="B18" s="9" t="s">
        <v>36</v>
      </c>
      <c r="C18" s="9" t="s">
        <v>56</v>
      </c>
      <c r="D18" s="9" t="s">
        <v>32</v>
      </c>
      <c r="E18" s="9">
        <v>22</v>
      </c>
      <c r="F18" s="9">
        <v>11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3"/>
        <v>0</v>
      </c>
      <c r="M18" s="58">
        <v>41.15</v>
      </c>
      <c r="N18" s="15">
        <v>0.5</v>
      </c>
    </row>
    <row r="19" spans="1:14" s="11" customFormat="1" ht="14.5" x14ac:dyDescent="0.35">
      <c r="A19" s="8" t="str">
        <f>'2'!A17</f>
        <v xml:space="preserve">RELACIONES INDUSTRIALES </v>
      </c>
      <c r="B19" s="9" t="s">
        <v>36</v>
      </c>
      <c r="C19" s="9" t="s">
        <v>57</v>
      </c>
      <c r="D19" s="9" t="s">
        <v>32</v>
      </c>
      <c r="E19" s="9">
        <v>7</v>
      </c>
      <c r="F19" s="9">
        <v>5</v>
      </c>
      <c r="G19" s="9"/>
      <c r="H19" s="10"/>
      <c r="I19" s="9">
        <f t="shared" si="0"/>
        <v>2</v>
      </c>
      <c r="J19" s="10"/>
      <c r="K19" s="9">
        <v>0</v>
      </c>
      <c r="L19" s="10">
        <f t="shared" si="3"/>
        <v>0</v>
      </c>
      <c r="M19" s="58">
        <v>56.35</v>
      </c>
      <c r="N19" s="15">
        <v>0.71</v>
      </c>
    </row>
    <row r="20" spans="1:14" s="11" customFormat="1" x14ac:dyDescent="0.25">
      <c r="A20" s="11" t="s">
        <v>53</v>
      </c>
      <c r="B20" s="9" t="s">
        <v>36</v>
      </c>
      <c r="C20" s="9" t="s">
        <v>58</v>
      </c>
      <c r="D20" s="9" t="s">
        <v>32</v>
      </c>
      <c r="E20" s="9">
        <v>21</v>
      </c>
      <c r="F20" s="9">
        <v>12</v>
      </c>
      <c r="G20" s="9"/>
      <c r="H20" s="10"/>
      <c r="I20" s="9">
        <f>(E20-SUM(F20:G20))-K20</f>
        <v>9</v>
      </c>
      <c r="J20" s="10"/>
      <c r="K20" s="9">
        <v>0</v>
      </c>
      <c r="L20" s="10">
        <f t="shared" ref="L20" si="4">K20/E20</f>
        <v>0</v>
      </c>
      <c r="M20" s="9">
        <v>46.4</v>
      </c>
      <c r="N20" s="15">
        <v>0.56999999999999995</v>
      </c>
    </row>
    <row r="21" spans="1:14" s="11" customFormat="1" x14ac:dyDescent="0.25">
      <c r="A21" s="8" t="str">
        <f>'2'!A19</f>
        <v>GESTION DE LOS SISTEMAS DE CALIDAD</v>
      </c>
      <c r="B21" s="9" t="s">
        <v>35</v>
      </c>
      <c r="C21" s="9" t="s">
        <v>57</v>
      </c>
      <c r="D21" s="9" t="s">
        <v>32</v>
      </c>
      <c r="E21" s="9">
        <v>6</v>
      </c>
      <c r="F21" s="9">
        <v>3</v>
      </c>
      <c r="G21" s="9"/>
      <c r="H21" s="10"/>
      <c r="I21" s="9">
        <f>(E21-SUM(F21:G21))-K21</f>
        <v>3</v>
      </c>
      <c r="J21" s="10"/>
      <c r="K21" s="9">
        <v>0</v>
      </c>
      <c r="L21" s="10">
        <f t="shared" ref="L21" si="5">K21/E21</f>
        <v>0</v>
      </c>
      <c r="M21" s="9">
        <v>40</v>
      </c>
      <c r="N21" s="15">
        <v>0.5</v>
      </c>
    </row>
    <row r="22" spans="1:14" s="11" customFormat="1" x14ac:dyDescent="0.25">
      <c r="A22" s="9"/>
      <c r="B22" s="22"/>
      <c r="C22" s="22"/>
      <c r="D22" s="22"/>
      <c r="E22" s="22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159</v>
      </c>
      <c r="F28" s="17">
        <f>SUM(F14:F27)</f>
        <v>85</v>
      </c>
      <c r="G28" s="17">
        <f>SUM(G14:G27)</f>
        <v>0</v>
      </c>
      <c r="H28" s="18">
        <f>SUM(F28:G28)/E28</f>
        <v>0.53459119496855345</v>
      </c>
      <c r="I28" s="17">
        <f t="shared" ref="I28" si="6">(E28-SUM(F28:G28))-K28</f>
        <v>74</v>
      </c>
      <c r="J28" s="18">
        <f t="shared" ref="J28" si="7">I28/E28</f>
        <v>0.46540880503144655</v>
      </c>
      <c r="K28" s="17">
        <f>SUM(K14:K27)</f>
        <v>0</v>
      </c>
      <c r="L28" s="18">
        <f t="shared" ref="L28" si="8">K28/E28</f>
        <v>0</v>
      </c>
      <c r="M28" s="17">
        <f>AVERAGE(M16:M27)</f>
        <v>46.383333333333333</v>
      </c>
      <c r="N28" s="19">
        <f>AVERAGE(N15:N27)</f>
        <v>0.58000000000000007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53" t="s">
        <v>27</v>
      </c>
      <c r="C33" s="53"/>
      <c r="D33" s="53"/>
      <c r="G33" s="38" t="s">
        <v>28</v>
      </c>
      <c r="H33" s="38"/>
      <c r="I33" s="38"/>
      <c r="J33" s="38"/>
    </row>
    <row r="34" spans="1:10" ht="62.25" customHeight="1" x14ac:dyDescent="0.25">
      <c r="B34" s="54"/>
      <c r="C34" s="54"/>
      <c r="D34" s="54"/>
      <c r="G34" s="50"/>
      <c r="H34" s="50"/>
      <c r="I34" s="50"/>
      <c r="J34" s="50"/>
    </row>
    <row r="35" spans="1:10" hidden="1" x14ac:dyDescent="0.25">
      <c r="A35" s="55" t="e">
        <v>#REF!</v>
      </c>
      <c r="B35" s="55"/>
      <c r="C35" s="6"/>
      <c r="E35" s="55"/>
      <c r="F35" s="55"/>
      <c r="G35" s="55"/>
      <c r="H35" s="55"/>
    </row>
    <row r="36" spans="1:10" hidden="1" x14ac:dyDescent="0.25"/>
    <row r="37" spans="1:10" ht="45" customHeight="1" x14ac:dyDescent="0.25">
      <c r="B37" s="56" t="str">
        <f>B10</f>
        <v>MII. ELVIRA GOMEZ BARRIENTOS</v>
      </c>
      <c r="C37" s="56"/>
      <c r="D37" s="56"/>
      <c r="E37" s="13"/>
      <c r="F37" s="13"/>
      <c r="G37" s="57" t="s">
        <v>47</v>
      </c>
      <c r="H37" s="57"/>
      <c r="I37" s="57"/>
      <c r="J37" s="5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50">
        <v>4</v>
      </c>
      <c r="C8" s="5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50" t="str">
        <f>'1'!L8</f>
        <v>AGOSTO-DICIEMBRE 2024</v>
      </c>
      <c r="M8" s="50"/>
      <c r="N8" s="50"/>
    </row>
    <row r="10" spans="1:14" ht="13" x14ac:dyDescent="0.3">
      <c r="A10" s="4" t="s">
        <v>8</v>
      </c>
      <c r="B10" s="50" t="str">
        <f>'1'!B10</f>
        <v>MII. ELVIRA GOMEZ BARRIENTOS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7" t="s">
        <v>10</v>
      </c>
      <c r="C12" s="47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4" t="s">
        <v>21</v>
      </c>
    </row>
    <row r="13" spans="1:14" ht="13" x14ac:dyDescent="0.25">
      <c r="A13" s="52"/>
      <c r="B13" s="48"/>
      <c r="C13" s="48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5"/>
    </row>
    <row r="14" spans="1:14" s="11" customFormat="1" ht="14.5" x14ac:dyDescent="0.35">
      <c r="A14" s="31" t="str">
        <f>'1'!A14</f>
        <v>FUNDAMENTOS DE INVESTIGACION</v>
      </c>
      <c r="B14" s="31" t="s">
        <v>48</v>
      </c>
      <c r="C14" s="31" t="s">
        <v>40</v>
      </c>
      <c r="D14" s="31" t="s">
        <v>32</v>
      </c>
      <c r="E14" s="22">
        <f>'1'!E14</f>
        <v>45</v>
      </c>
      <c r="F14" s="22"/>
      <c r="G14" s="22"/>
      <c r="H14" s="23"/>
      <c r="I14" s="22">
        <f t="shared" ref="I14" si="0">(E14-SUM(F14:G14))-K14</f>
        <v>45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31" t="str">
        <f>'1'!A15</f>
        <v>ADMINISTRACION DE OPERACIONES I</v>
      </c>
      <c r="B15" s="32" t="s">
        <v>49</v>
      </c>
      <c r="C15" s="31" t="s">
        <v>40</v>
      </c>
      <c r="D15" s="31" t="s">
        <v>32</v>
      </c>
      <c r="E15" s="22">
        <f>'1'!E15</f>
        <v>18</v>
      </c>
      <c r="F15" s="22">
        <v>11</v>
      </c>
      <c r="G15" s="22"/>
      <c r="H15" s="23"/>
      <c r="I15" s="22">
        <f t="shared" ref="I15:I20" si="2">(E15-SUM(F15:G15))-K15</f>
        <v>7</v>
      </c>
      <c r="J15" s="23"/>
      <c r="K15" s="22">
        <v>0</v>
      </c>
      <c r="L15" s="23">
        <f t="shared" ref="L15:L20" si="3">K15/E15</f>
        <v>0</v>
      </c>
      <c r="M15" s="29">
        <v>39.67</v>
      </c>
      <c r="N15" s="24">
        <v>0.5</v>
      </c>
    </row>
    <row r="16" spans="1:14" s="11" customFormat="1" ht="14.5" x14ac:dyDescent="0.35">
      <c r="A16" s="31" t="str">
        <f>'1'!A16</f>
        <v>ADMINISTRACION DE OPERACIONES I</v>
      </c>
      <c r="B16" s="22" t="s">
        <v>38</v>
      </c>
      <c r="C16" s="22" t="s">
        <v>40</v>
      </c>
      <c r="D16" s="31" t="s">
        <v>32</v>
      </c>
      <c r="E16" s="22">
        <v>30</v>
      </c>
      <c r="F16" s="22">
        <v>15</v>
      </c>
      <c r="G16" s="22"/>
      <c r="H16" s="23"/>
      <c r="I16" s="22">
        <f t="shared" si="2"/>
        <v>15</v>
      </c>
      <c r="J16" s="23"/>
      <c r="K16" s="22">
        <v>0</v>
      </c>
      <c r="L16" s="23">
        <f t="shared" si="3"/>
        <v>0</v>
      </c>
      <c r="M16" s="29">
        <v>39.5</v>
      </c>
      <c r="N16" s="24">
        <v>0.5</v>
      </c>
    </row>
    <row r="17" spans="1:14" s="11" customFormat="1" ht="14.5" x14ac:dyDescent="0.35">
      <c r="A17" s="33" t="s">
        <v>39</v>
      </c>
      <c r="B17" s="22" t="s">
        <v>49</v>
      </c>
      <c r="C17" s="22" t="s">
        <v>41</v>
      </c>
      <c r="D17" s="31" t="s">
        <v>32</v>
      </c>
      <c r="E17" s="22">
        <v>18</v>
      </c>
      <c r="F17" s="22">
        <v>8</v>
      </c>
      <c r="G17" s="22"/>
      <c r="H17" s="23"/>
      <c r="I17" s="22">
        <f t="shared" si="2"/>
        <v>10</v>
      </c>
      <c r="J17" s="23"/>
      <c r="K17" s="22">
        <v>0</v>
      </c>
      <c r="L17" s="23">
        <f t="shared" si="3"/>
        <v>0</v>
      </c>
      <c r="M17" s="29">
        <v>49.21</v>
      </c>
      <c r="N17" s="24">
        <v>0.61</v>
      </c>
    </row>
    <row r="18" spans="1:14" s="11" customFormat="1" ht="14.5" x14ac:dyDescent="0.35">
      <c r="A18" s="33" t="s">
        <v>39</v>
      </c>
      <c r="B18" s="22" t="s">
        <v>38</v>
      </c>
      <c r="C18" s="22" t="s">
        <v>41</v>
      </c>
      <c r="D18" s="31" t="s">
        <v>32</v>
      </c>
      <c r="E18" s="22">
        <v>18</v>
      </c>
      <c r="F18" s="22">
        <v>8</v>
      </c>
      <c r="G18" s="22"/>
      <c r="H18" s="23"/>
      <c r="I18" s="22">
        <f t="shared" si="2"/>
        <v>10</v>
      </c>
      <c r="J18" s="23"/>
      <c r="K18" s="22">
        <v>0</v>
      </c>
      <c r="L18" s="23">
        <f t="shared" si="3"/>
        <v>0</v>
      </c>
      <c r="M18" s="29">
        <v>49.44</v>
      </c>
      <c r="N18" s="24">
        <v>0.61</v>
      </c>
    </row>
    <row r="19" spans="1:14" s="11" customFormat="1" ht="14.5" x14ac:dyDescent="0.35">
      <c r="A19" s="31" t="str">
        <f>'1'!A17</f>
        <v xml:space="preserve">RELACIONES INDUSTRIALES </v>
      </c>
      <c r="B19" s="22" t="s">
        <v>48</v>
      </c>
      <c r="C19" s="22" t="s">
        <v>42</v>
      </c>
      <c r="D19" s="31" t="s">
        <v>32</v>
      </c>
      <c r="E19" s="22">
        <v>15</v>
      </c>
      <c r="F19" s="22"/>
      <c r="G19" s="22"/>
      <c r="H19" s="23"/>
      <c r="I19" s="22">
        <f t="shared" si="2"/>
        <v>15</v>
      </c>
      <c r="J19" s="23"/>
      <c r="K19" s="22">
        <v>0</v>
      </c>
      <c r="L19" s="23">
        <f t="shared" si="3"/>
        <v>0</v>
      </c>
      <c r="M19" s="29"/>
      <c r="N19" s="24"/>
    </row>
    <row r="20" spans="1:14" s="11" customFormat="1" ht="14.5" x14ac:dyDescent="0.35">
      <c r="A20" s="31" t="str">
        <f>'1'!A18</f>
        <v xml:space="preserve">RELACIONES INDUSTRIALES </v>
      </c>
      <c r="B20" s="22" t="s">
        <v>36</v>
      </c>
      <c r="C20" s="22" t="s">
        <v>43</v>
      </c>
      <c r="D20" s="31" t="s">
        <v>32</v>
      </c>
      <c r="E20" s="22">
        <v>13</v>
      </c>
      <c r="F20" s="22">
        <v>6</v>
      </c>
      <c r="G20" s="22"/>
      <c r="H20" s="23"/>
      <c r="I20" s="22">
        <f t="shared" si="2"/>
        <v>7</v>
      </c>
      <c r="J20" s="23"/>
      <c r="K20" s="22">
        <v>0</v>
      </c>
      <c r="L20" s="23">
        <f t="shared" si="3"/>
        <v>0</v>
      </c>
      <c r="M20" s="29">
        <v>40.380000000000003</v>
      </c>
      <c r="N20" s="2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53" t="s">
        <v>27</v>
      </c>
      <c r="C33" s="53"/>
      <c r="D33" s="53"/>
      <c r="G33" s="38" t="s">
        <v>28</v>
      </c>
      <c r="H33" s="38"/>
      <c r="I33" s="38"/>
      <c r="J33" s="38"/>
    </row>
    <row r="34" spans="1:10" ht="62.25" customHeight="1" x14ac:dyDescent="0.25">
      <c r="B34" s="54"/>
      <c r="C34" s="54"/>
      <c r="D34" s="54"/>
      <c r="G34" s="50"/>
      <c r="H34" s="50"/>
      <c r="I34" s="50"/>
      <c r="J34" s="50"/>
    </row>
    <row r="35" spans="1:10" hidden="1" x14ac:dyDescent="0.25">
      <c r="A35" s="55" t="e">
        <v>#REF!</v>
      </c>
      <c r="B35" s="55"/>
      <c r="C35" s="6"/>
      <c r="E35" s="55"/>
      <c r="F35" s="55"/>
      <c r="G35" s="55"/>
      <c r="H35" s="55"/>
    </row>
    <row r="36" spans="1:10" hidden="1" x14ac:dyDescent="0.25"/>
    <row r="37" spans="1:10" ht="45" customHeight="1" x14ac:dyDescent="0.25">
      <c r="B37" s="56" t="str">
        <f>B10</f>
        <v>MII. ELVIRA GOMEZ BARRIENTOS</v>
      </c>
      <c r="C37" s="56"/>
      <c r="D37" s="56"/>
      <c r="E37" s="13"/>
      <c r="F37" s="13"/>
      <c r="G37" s="57" t="s">
        <v>47</v>
      </c>
      <c r="H37" s="57"/>
      <c r="I37" s="57"/>
      <c r="J37" s="5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N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50" t="s">
        <v>29</v>
      </c>
      <c r="C8" s="5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50" t="str">
        <f>'1'!L8</f>
        <v>AGOSTO-DICIEMBRE 2024</v>
      </c>
      <c r="M8" s="50"/>
      <c r="N8" s="50"/>
    </row>
    <row r="10" spans="1:14" ht="13" x14ac:dyDescent="0.3">
      <c r="A10" s="4" t="s">
        <v>8</v>
      </c>
      <c r="B10" s="50" t="str">
        <f>'1'!B10</f>
        <v>MII. ELVIRA GOMEZ BARRIENTOS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7" t="s">
        <v>10</v>
      </c>
      <c r="C12" s="47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4" t="s">
        <v>21</v>
      </c>
    </row>
    <row r="13" spans="1:14" ht="13" x14ac:dyDescent="0.25">
      <c r="A13" s="52"/>
      <c r="B13" s="48"/>
      <c r="C13" s="48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5"/>
    </row>
    <row r="14" spans="1:14" s="11" customFormat="1" ht="14.5" x14ac:dyDescent="0.35">
      <c r="A14" s="25" t="str">
        <f>'1'!A14</f>
        <v>FUNDAMENTOS DE INVESTIGACION</v>
      </c>
      <c r="B14" s="22" t="s">
        <v>33</v>
      </c>
      <c r="C14" s="22" t="s">
        <v>40</v>
      </c>
      <c r="D14" s="22" t="s">
        <v>32</v>
      </c>
      <c r="E14" s="22">
        <v>24</v>
      </c>
      <c r="F14" s="22">
        <v>3</v>
      </c>
      <c r="G14" s="22">
        <v>11</v>
      </c>
      <c r="H14" s="23">
        <f>(F14+G14)/E14</f>
        <v>0.58333333333333337</v>
      </c>
      <c r="I14" s="22">
        <f>(E14-SUM(F14:G14))-K14</f>
        <v>10</v>
      </c>
      <c r="J14" s="23">
        <f>1-H14</f>
        <v>0.41666666666666663</v>
      </c>
      <c r="K14" s="22">
        <v>0</v>
      </c>
      <c r="L14" s="23">
        <f>K14/E14</f>
        <v>0</v>
      </c>
      <c r="M14" s="29">
        <v>49.35</v>
      </c>
      <c r="N14" s="24">
        <v>0.57999999999999996</v>
      </c>
    </row>
    <row r="15" spans="1:14" s="11" customFormat="1" ht="14.5" x14ac:dyDescent="0.35">
      <c r="A15" s="25" t="str">
        <f>'1'!A15</f>
        <v>ADMINISTRACION DE OPERACIONES I</v>
      </c>
      <c r="B15" s="22" t="s">
        <v>33</v>
      </c>
      <c r="C15" s="22" t="s">
        <v>40</v>
      </c>
      <c r="D15" s="22" t="s">
        <v>32</v>
      </c>
      <c r="E15" s="22">
        <v>30</v>
      </c>
      <c r="F15" s="22">
        <v>6</v>
      </c>
      <c r="G15" s="22">
        <v>14</v>
      </c>
      <c r="H15" s="23">
        <f>(F15+G15)/E15</f>
        <v>0.66666666666666663</v>
      </c>
      <c r="I15" s="22">
        <f t="shared" ref="I15:I18" si="0">(E15-SUM(F15:G15))-K15</f>
        <v>10</v>
      </c>
      <c r="J15" s="23">
        <f t="shared" ref="J15:J18" si="1">1-H15</f>
        <v>0.33333333333333337</v>
      </c>
      <c r="K15" s="22">
        <v>0</v>
      </c>
      <c r="L15" s="23">
        <f t="shared" ref="L15:L18" si="2">K15/E15</f>
        <v>0</v>
      </c>
      <c r="M15" s="29">
        <v>48.63</v>
      </c>
      <c r="N15" s="24">
        <v>0.67</v>
      </c>
    </row>
    <row r="16" spans="1:14" s="11" customFormat="1" x14ac:dyDescent="0.25">
      <c r="A16" s="25" t="str">
        <f>'1'!A16</f>
        <v>ADMINISTRACION DE OPERACIONES I</v>
      </c>
      <c r="B16" s="22" t="s">
        <v>33</v>
      </c>
      <c r="C16" s="22" t="s">
        <v>41</v>
      </c>
      <c r="D16" s="22" t="s">
        <v>32</v>
      </c>
      <c r="E16" s="22">
        <v>18</v>
      </c>
      <c r="F16" s="22">
        <v>6</v>
      </c>
      <c r="G16" s="22">
        <v>9</v>
      </c>
      <c r="H16" s="23">
        <f t="shared" ref="H16:H18" si="3">(F16+G16)/E16</f>
        <v>0.83333333333333337</v>
      </c>
      <c r="I16" s="22">
        <f t="shared" si="0"/>
        <v>3</v>
      </c>
      <c r="J16" s="23">
        <f t="shared" si="1"/>
        <v>0.16666666666666663</v>
      </c>
      <c r="K16" s="22">
        <v>0</v>
      </c>
      <c r="L16" s="23">
        <f t="shared" si="2"/>
        <v>0</v>
      </c>
      <c r="M16" s="22">
        <v>65.77</v>
      </c>
      <c r="N16" s="24">
        <v>0.85</v>
      </c>
    </row>
    <row r="17" spans="1:14" s="11" customFormat="1" x14ac:dyDescent="0.25">
      <c r="A17" s="25" t="str">
        <f>'1'!A17</f>
        <v xml:space="preserve">RELACIONES INDUSTRIALES </v>
      </c>
      <c r="B17" s="22" t="s">
        <v>33</v>
      </c>
      <c r="C17" s="22" t="str">
        <f>'1'!C17</f>
        <v>701A</v>
      </c>
      <c r="D17" s="22" t="s">
        <v>32</v>
      </c>
      <c r="E17" s="22">
        <v>15</v>
      </c>
      <c r="F17" s="22">
        <v>10</v>
      </c>
      <c r="G17" s="22">
        <v>5</v>
      </c>
      <c r="H17" s="23">
        <f t="shared" si="3"/>
        <v>1</v>
      </c>
      <c r="I17" s="22">
        <f t="shared" si="0"/>
        <v>0</v>
      </c>
      <c r="J17" s="23">
        <f t="shared" si="1"/>
        <v>0</v>
      </c>
      <c r="K17" s="22">
        <v>0</v>
      </c>
      <c r="L17" s="23">
        <f t="shared" si="2"/>
        <v>0</v>
      </c>
      <c r="M17" s="22">
        <v>83.2</v>
      </c>
      <c r="N17" s="24">
        <v>1</v>
      </c>
    </row>
    <row r="18" spans="1:14" s="11" customFormat="1" x14ac:dyDescent="0.25">
      <c r="A18" s="25" t="str">
        <f>'1'!A18</f>
        <v xml:space="preserve">RELACIONES INDUSTRIALES </v>
      </c>
      <c r="B18" s="22" t="s">
        <v>33</v>
      </c>
      <c r="C18" s="22" t="str">
        <f>'1'!C18</f>
        <v>701B</v>
      </c>
      <c r="D18" s="22" t="s">
        <v>32</v>
      </c>
      <c r="E18" s="22">
        <v>13</v>
      </c>
      <c r="F18" s="22">
        <v>6</v>
      </c>
      <c r="G18" s="22">
        <v>2</v>
      </c>
      <c r="H18" s="23">
        <f t="shared" si="3"/>
        <v>0.61538461538461542</v>
      </c>
      <c r="I18" s="22">
        <f t="shared" si="0"/>
        <v>5</v>
      </c>
      <c r="J18" s="23">
        <f t="shared" si="1"/>
        <v>0.38461538461538458</v>
      </c>
      <c r="K18" s="22">
        <v>0</v>
      </c>
      <c r="L18" s="23">
        <f t="shared" si="2"/>
        <v>0</v>
      </c>
      <c r="M18" s="22">
        <v>44.39</v>
      </c>
      <c r="N18" s="24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53" t="s">
        <v>27</v>
      </c>
      <c r="C33" s="53"/>
      <c r="D33" s="53"/>
      <c r="G33" s="38" t="s">
        <v>28</v>
      </c>
      <c r="H33" s="38"/>
      <c r="I33" s="38"/>
      <c r="J33" s="38"/>
    </row>
    <row r="34" spans="1:10" ht="62.25" customHeight="1" x14ac:dyDescent="0.25">
      <c r="B34" s="54"/>
      <c r="C34" s="54"/>
      <c r="D34" s="54"/>
      <c r="G34" s="50"/>
      <c r="H34" s="50"/>
      <c r="I34" s="50"/>
      <c r="J34" s="50"/>
    </row>
    <row r="35" spans="1:10" hidden="1" x14ac:dyDescent="0.25">
      <c r="A35" s="55" t="e">
        <v>#REF!</v>
      </c>
      <c r="B35" s="55"/>
      <c r="C35" s="6"/>
      <c r="E35" s="55"/>
      <c r="F35" s="55"/>
      <c r="G35" s="55"/>
      <c r="H35" s="55"/>
    </row>
    <row r="36" spans="1:10" hidden="1" x14ac:dyDescent="0.25"/>
    <row r="37" spans="1:10" ht="45" customHeight="1" x14ac:dyDescent="0.25">
      <c r="B37" s="56" t="str">
        <f>B10</f>
        <v>MII. ELVIRA GOMEZ BARRIENTOS</v>
      </c>
      <c r="C37" s="56"/>
      <c r="D37" s="56"/>
      <c r="E37" s="13"/>
      <c r="F37" s="13"/>
      <c r="G37" s="57" t="s">
        <v>37</v>
      </c>
      <c r="H37" s="57"/>
      <c r="I37" s="57"/>
      <c r="J37" s="5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2024-11-20T19:46:29Z</dcterms:modified>
  <cp:category/>
  <cp:contentStatus/>
</cp:coreProperties>
</file>