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ARCIAL Y FINAL\AGO 24 DIC 24\"/>
    </mc:Choice>
  </mc:AlternateContent>
  <xr:revisionPtr revIDLastSave="0" documentId="13_ncr:1_{F375B97B-D728-4B52-B95B-F9DF0A61D28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N18" i="2" l="1"/>
  <c r="M18" i="2"/>
  <c r="L18" i="2"/>
  <c r="I18" i="2"/>
  <c r="N17" i="2"/>
  <c r="L17" i="2"/>
  <c r="I17" i="2"/>
  <c r="J17" i="2" s="1"/>
  <c r="H17" i="2"/>
  <c r="N16" i="2"/>
  <c r="L16" i="2"/>
  <c r="J16" i="2"/>
  <c r="I16" i="2"/>
  <c r="H16" i="2"/>
  <c r="N15" i="2"/>
  <c r="M15" i="2"/>
  <c r="L15" i="2"/>
  <c r="I15" i="2"/>
  <c r="J15" i="2" s="1"/>
  <c r="H15" i="2"/>
  <c r="N14" i="2"/>
  <c r="M14" i="2"/>
  <c r="L14" i="2"/>
  <c r="J14" i="2"/>
  <c r="I14" i="2"/>
  <c r="H14" i="2"/>
  <c r="N18" i="1"/>
  <c r="M18" i="1"/>
  <c r="N17" i="1"/>
  <c r="N16" i="1"/>
  <c r="L18" i="1"/>
  <c r="N15" i="1"/>
  <c r="M15" i="1"/>
  <c r="N14" i="1"/>
  <c r="M14" i="1"/>
  <c r="M28" i="1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I25" i="5"/>
  <c r="J25" i="5" s="1"/>
  <c r="H25" i="5"/>
  <c r="E25" i="5"/>
  <c r="L25" i="5" s="1"/>
  <c r="D25" i="5"/>
  <c r="C25" i="5"/>
  <c r="A25" i="5"/>
  <c r="E24" i="5"/>
  <c r="L24" i="5" s="1"/>
  <c r="D24" i="5"/>
  <c r="C24" i="5"/>
  <c r="A24" i="5"/>
  <c r="H23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I19" i="5"/>
  <c r="J19" i="5" s="1"/>
  <c r="H19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E27" i="4"/>
  <c r="D27" i="4"/>
  <c r="C27" i="4"/>
  <c r="A27" i="4"/>
  <c r="E26" i="4"/>
  <c r="I26" i="4" s="1"/>
  <c r="J26" i="4" s="1"/>
  <c r="D26" i="4"/>
  <c r="C26" i="4"/>
  <c r="A26" i="4"/>
  <c r="H25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L23" i="4"/>
  <c r="H23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H20" i="4"/>
  <c r="E20" i="4"/>
  <c r="I20" i="4" s="1"/>
  <c r="J20" i="4" s="1"/>
  <c r="D20" i="4"/>
  <c r="C20" i="4"/>
  <c r="A20" i="4"/>
  <c r="L19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L27" i="3" s="1"/>
  <c r="D27" i="3"/>
  <c r="C27" i="3"/>
  <c r="A27" i="3"/>
  <c r="E26" i="3"/>
  <c r="L26" i="3" s="1"/>
  <c r="D26" i="3"/>
  <c r="C26" i="3"/>
  <c r="A26" i="3"/>
  <c r="L25" i="3"/>
  <c r="E25" i="3"/>
  <c r="D25" i="3"/>
  <c r="C25" i="3"/>
  <c r="A25" i="3"/>
  <c r="E24" i="3"/>
  <c r="L24" i="3" s="1"/>
  <c r="D24" i="3"/>
  <c r="C24" i="3"/>
  <c r="A24" i="3"/>
  <c r="E23" i="3"/>
  <c r="L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L20" i="3" s="1"/>
  <c r="D20" i="3"/>
  <c r="C20" i="3"/>
  <c r="A20" i="3"/>
  <c r="L19" i="3"/>
  <c r="E19" i="3"/>
  <c r="D19" i="3"/>
  <c r="C19" i="3"/>
  <c r="A19" i="3"/>
  <c r="E18" i="3"/>
  <c r="L18" i="3" s="1"/>
  <c r="D18" i="3"/>
  <c r="C18" i="3"/>
  <c r="A18" i="3"/>
  <c r="L17" i="3"/>
  <c r="E17" i="3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L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H22" i="4" l="1"/>
  <c r="L25" i="4"/>
  <c r="I21" i="5"/>
  <c r="J21" i="5" s="1"/>
  <c r="H27" i="5"/>
  <c r="I23" i="5"/>
  <c r="J23" i="5" s="1"/>
  <c r="H21" i="5"/>
  <c r="H21" i="4"/>
  <c r="I27" i="5"/>
  <c r="J27" i="5" s="1"/>
  <c r="H19" i="4"/>
  <c r="L21" i="4"/>
  <c r="H24" i="4"/>
  <c r="H26" i="4"/>
  <c r="H20" i="5"/>
  <c r="H22" i="5"/>
  <c r="H24" i="5"/>
  <c r="H26" i="5"/>
  <c r="L24" i="4"/>
  <c r="L26" i="4"/>
  <c r="I20" i="5"/>
  <c r="J20" i="5" s="1"/>
  <c r="I22" i="5"/>
  <c r="J22" i="5" s="1"/>
  <c r="I24" i="5"/>
  <c r="J24" i="5" s="1"/>
  <c r="I26" i="5"/>
  <c r="J26" i="5" s="1"/>
  <c r="H18" i="5"/>
  <c r="H18" i="4"/>
  <c r="I18" i="5"/>
  <c r="J18" i="5" s="1"/>
  <c r="H15" i="4"/>
  <c r="L15" i="4"/>
  <c r="H15" i="5"/>
  <c r="I15" i="5"/>
  <c r="J15" i="5" s="1"/>
  <c r="H28" i="1"/>
  <c r="E28" i="2"/>
  <c r="H28" i="2" s="1"/>
  <c r="H17" i="5"/>
  <c r="H17" i="4"/>
  <c r="I17" i="5"/>
  <c r="J17" i="5" s="1"/>
  <c r="L17" i="4"/>
  <c r="I16" i="5"/>
  <c r="J16" i="5" s="1"/>
  <c r="H16" i="4"/>
  <c r="H16" i="5"/>
  <c r="E28" i="5"/>
  <c r="I28" i="5" s="1"/>
  <c r="J28" i="5" s="1"/>
  <c r="H14" i="4"/>
  <c r="L28" i="1"/>
  <c r="I15" i="3"/>
  <c r="J15" i="3" s="1"/>
  <c r="H15" i="3"/>
  <c r="I17" i="3"/>
  <c r="J17" i="3" s="1"/>
  <c r="H17" i="3"/>
  <c r="I19" i="3"/>
  <c r="J19" i="3" s="1"/>
  <c r="H19" i="3"/>
  <c r="I21" i="3"/>
  <c r="J21" i="3" s="1"/>
  <c r="H21" i="3"/>
  <c r="I23" i="3"/>
  <c r="J23" i="3" s="1"/>
  <c r="H23" i="3"/>
  <c r="I25" i="3"/>
  <c r="J25" i="3" s="1"/>
  <c r="H25" i="3"/>
  <c r="I27" i="3"/>
  <c r="J27" i="3" s="1"/>
  <c r="H27" i="3"/>
  <c r="L16" i="4"/>
  <c r="L18" i="4"/>
  <c r="L20" i="4"/>
  <c r="L22" i="4"/>
  <c r="I27" i="4"/>
  <c r="J27" i="4" s="1"/>
  <c r="H27" i="4"/>
  <c r="I28" i="1"/>
  <c r="J28" i="1" s="1"/>
  <c r="I14" i="3"/>
  <c r="J14" i="3" s="1"/>
  <c r="E28" i="3"/>
  <c r="H14" i="3"/>
  <c r="I16" i="3"/>
  <c r="J16" i="3" s="1"/>
  <c r="H16" i="3"/>
  <c r="I18" i="3"/>
  <c r="J18" i="3" s="1"/>
  <c r="H18" i="3"/>
  <c r="I20" i="3"/>
  <c r="J20" i="3" s="1"/>
  <c r="H20" i="3"/>
  <c r="I22" i="3"/>
  <c r="J22" i="3" s="1"/>
  <c r="H22" i="3"/>
  <c r="I24" i="3"/>
  <c r="J24" i="3" s="1"/>
  <c r="H24" i="3"/>
  <c r="I26" i="3"/>
  <c r="J26" i="3" s="1"/>
  <c r="H26" i="3"/>
  <c r="I14" i="4"/>
  <c r="J14" i="4" s="1"/>
  <c r="E28" i="4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<sst xmlns="http://schemas.openxmlformats.org/spreadsheetml/2006/main" count="191" uniqueCount="46">
  <si>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</si>
  <si>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</si>
  <si>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</si>
  <si>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</si>
  <si>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</si>
  <si>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</si>
  <si>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</si>
  <si>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</si>
  <si>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</si>
  <si>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</si>
  <si>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</si>
  <si>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</si>
  <si>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</si>
  <si>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</si>
  <si>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</si>
  <si>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</si>
  <si>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</si>
  <si>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</si>
  <si>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</si>
  <si>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</si>
  <si>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</si>
  <si>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</si>
  <si>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</si>
  <si>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</si>
  <si>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</si>
  <si>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</si>
  <si>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</si>
  <si>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</si>
  <si>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</si>
  <si>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</si>
  <si>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</si>
  <si>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</si>
  <si>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</si>
  <si>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</si>
  <si>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705 B</t>
  </si>
  <si>
    <t>LADM</t>
  </si>
  <si>
    <t>L.C. GUILLERMO MORALES CADENA</t>
  </si>
  <si>
    <t>LICENCIATURA EN ADMINISTRACIÓN</t>
  </si>
  <si>
    <t>CONTABILIDAD FINANCIERA</t>
  </si>
  <si>
    <t>101 A</t>
  </si>
  <si>
    <t>IINF</t>
  </si>
  <si>
    <t>505 A</t>
  </si>
  <si>
    <t>DIAGNÓSTICO Y EVALUACIÓN EMPRESARIAL</t>
  </si>
  <si>
    <t>705 C</t>
  </si>
  <si>
    <t>SEP 24 - DIC 24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</si>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</sst>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workbookViewId="0">
      <selection activeCell="F14" sqref="F14:N18"/>
    </sheetView>
  </sheetViews>
  <sheetFormatPr baseColWidth="10" defaultColWidth="14.42578125" defaultRowHeight="15" customHeight="1" x14ac:dyDescent="0.25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15" width="11.42578125" customWidth="1"/>
    <col min="16" max="16" width="11.42578125" style="28" customWidth="1"/>
    <col min="17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2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2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2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2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2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4" t="s">
        <v>37</v>
      </c>
      <c r="F6" s="35"/>
      <c r="G6" s="35"/>
      <c r="H6" s="35"/>
      <c r="I6" s="3"/>
      <c r="J6" s="3"/>
      <c r="K6" s="3"/>
      <c r="L6" s="3"/>
      <c r="M6" s="3"/>
      <c r="N6" s="3"/>
      <c r="O6" s="1"/>
      <c r="P6" s="2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2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6" t="s">
        <v>5</v>
      </c>
      <c r="C8" s="35"/>
      <c r="D8" s="6" t="s">
        <v>6</v>
      </c>
      <c r="E8" s="7">
        <v>5</v>
      </c>
      <c r="F8" s="1"/>
      <c r="G8" s="4" t="s">
        <v>7</v>
      </c>
      <c r="H8" s="7">
        <v>4</v>
      </c>
      <c r="I8" s="43" t="s">
        <v>8</v>
      </c>
      <c r="J8" s="31"/>
      <c r="K8" s="31"/>
      <c r="L8" s="36" t="s">
        <v>44</v>
      </c>
      <c r="M8" s="35"/>
      <c r="N8" s="35"/>
      <c r="O8" s="1"/>
      <c r="P8" s="2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7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6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2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2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  <c r="O12" s="1"/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  <c r="O13" s="1"/>
      <c r="P13" s="2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38</v>
      </c>
      <c r="B14" s="11" t="s">
        <v>22</v>
      </c>
      <c r="C14" s="11" t="s">
        <v>39</v>
      </c>
      <c r="D14" s="11" t="s">
        <v>40</v>
      </c>
      <c r="E14" s="11"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28" si="1">(E14-SUM(F14:G14))-K14</f>
        <v>0</v>
      </c>
      <c r="J14" s="21">
        <f t="shared" ref="J14:J28" si="2">I14/E14</f>
        <v>0</v>
      </c>
      <c r="K14" s="11">
        <v>4</v>
      </c>
      <c r="L14" s="12">
        <f t="shared" ref="L14:L2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26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32</v>
      </c>
      <c r="B15" s="11" t="s">
        <v>22</v>
      </c>
      <c r="C15" s="11" t="s">
        <v>41</v>
      </c>
      <c r="D15" s="11" t="s">
        <v>35</v>
      </c>
      <c r="E15" s="11"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(83+98+81+98+86+91+98+94+98+98+93+96+95+81+95+81+98+98+98+79+91+86)/22</f>
        <v>91.63636363636364</v>
      </c>
      <c r="N15" s="13">
        <f>(14/22)*1</f>
        <v>0.63636363636363635</v>
      </c>
      <c r="O15" s="14"/>
      <c r="P15" s="26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42</v>
      </c>
      <c r="B16" s="11" t="s">
        <v>22</v>
      </c>
      <c r="C16" s="11" t="s">
        <v>34</v>
      </c>
      <c r="D16" s="11" t="s">
        <v>35</v>
      </c>
      <c r="E16" s="11"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9">
        <v>0</v>
      </c>
      <c r="N16" s="13">
        <f>(0/13)*1</f>
        <v>0</v>
      </c>
      <c r="O16" s="14"/>
      <c r="P16" s="26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42</v>
      </c>
      <c r="B17" s="11" t="s">
        <v>22</v>
      </c>
      <c r="C17" s="11" t="s">
        <v>43</v>
      </c>
      <c r="D17" s="11" t="s">
        <v>35</v>
      </c>
      <c r="E17" s="11"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9">
        <v>0</v>
      </c>
      <c r="N17" s="13">
        <f>(0/16)*1</f>
        <v>0</v>
      </c>
      <c r="O17" s="14"/>
      <c r="P17" s="26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33</v>
      </c>
      <c r="B18" s="11" t="s">
        <v>22</v>
      </c>
      <c r="C18" s="11" t="s">
        <v>43</v>
      </c>
      <c r="D18" s="11" t="s">
        <v>35</v>
      </c>
      <c r="E18" s="11"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9">
        <f>(91+96+85+77+95+83+96+77+88+43+81+81+91+92+89+100+93)/17</f>
        <v>85.764705882352942</v>
      </c>
      <c r="N18" s="13">
        <f>(10/17)*1</f>
        <v>0.58823529411764708</v>
      </c>
      <c r="O18" s="14"/>
      <c r="P18" s="26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/>
      <c r="B19" s="11"/>
      <c r="C19" s="11"/>
      <c r="D19" s="11"/>
      <c r="E19" s="11"/>
      <c r="F19" s="11"/>
      <c r="G19" s="11"/>
      <c r="H19" s="21"/>
      <c r="I19" s="11"/>
      <c r="J19" s="21"/>
      <c r="K19" s="11"/>
      <c r="L19" s="12"/>
      <c r="M19" s="11"/>
      <c r="N19" s="13"/>
      <c r="O19" s="14"/>
      <c r="P19" s="26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21"/>
      <c r="I20" s="11"/>
      <c r="J20" s="21"/>
      <c r="K20" s="11"/>
      <c r="L20" s="12"/>
      <c r="M20" s="11"/>
      <c r="N20" s="13"/>
      <c r="O20" s="14"/>
      <c r="P20" s="26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/>
      <c r="B21" s="11"/>
      <c r="C21" s="11"/>
      <c r="D21" s="11"/>
      <c r="E21" s="11"/>
      <c r="F21" s="11"/>
      <c r="G21" s="11"/>
      <c r="H21" s="21"/>
      <c r="I21" s="11"/>
      <c r="J21" s="21"/>
      <c r="K21" s="11"/>
      <c r="L21" s="12"/>
      <c r="M21" s="11"/>
      <c r="N21" s="13"/>
      <c r="O21" s="14"/>
      <c r="P21" s="26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/>
      <c r="B22" s="11"/>
      <c r="C22" s="11"/>
      <c r="D22" s="11"/>
      <c r="E22" s="11"/>
      <c r="F22" s="11"/>
      <c r="G22" s="11"/>
      <c r="H22" s="21"/>
      <c r="I22" s="11"/>
      <c r="J22" s="21"/>
      <c r="K22" s="11"/>
      <c r="L22" s="12"/>
      <c r="M22" s="11"/>
      <c r="N22" s="13"/>
      <c r="O22" s="14"/>
      <c r="P22" s="26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/>
      <c r="B23" s="11"/>
      <c r="C23" s="11"/>
      <c r="D23" s="11"/>
      <c r="E23" s="11"/>
      <c r="F23" s="11"/>
      <c r="G23" s="11"/>
      <c r="H23" s="21"/>
      <c r="I23" s="11"/>
      <c r="J23" s="21"/>
      <c r="K23" s="11"/>
      <c r="L23" s="12"/>
      <c r="M23" s="11"/>
      <c r="N23" s="13"/>
      <c r="O23" s="14"/>
      <c r="P23" s="26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/>
      <c r="B24" s="11"/>
      <c r="C24" s="11"/>
      <c r="D24" s="11"/>
      <c r="E24" s="11"/>
      <c r="F24" s="11"/>
      <c r="G24" s="11"/>
      <c r="H24" s="21"/>
      <c r="I24" s="11"/>
      <c r="J24" s="21"/>
      <c r="K24" s="11"/>
      <c r="L24" s="12"/>
      <c r="M24" s="11"/>
      <c r="N24" s="13"/>
      <c r="O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/>
      <c r="B25" s="11"/>
      <c r="C25" s="11"/>
      <c r="D25" s="11"/>
      <c r="E25" s="11"/>
      <c r="F25" s="11"/>
      <c r="G25" s="11"/>
      <c r="H25" s="21"/>
      <c r="I25" s="11"/>
      <c r="J25" s="21"/>
      <c r="K25" s="11"/>
      <c r="L25" s="12"/>
      <c r="M25" s="11"/>
      <c r="N25" s="13"/>
      <c r="O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/>
      <c r="B26" s="11"/>
      <c r="C26" s="11"/>
      <c r="D26" s="11"/>
      <c r="E26" s="11"/>
      <c r="F26" s="11"/>
      <c r="G26" s="11"/>
      <c r="H26" s="21"/>
      <c r="I26" s="11"/>
      <c r="J26" s="21"/>
      <c r="K26" s="11"/>
      <c r="L26" s="12"/>
      <c r="M26" s="11"/>
      <c r="N26" s="13"/>
      <c r="O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/>
      <c r="B27" s="11"/>
      <c r="C27" s="11"/>
      <c r="D27" s="11"/>
      <c r="E27" s="11"/>
      <c r="F27" s="11"/>
      <c r="G27" s="11"/>
      <c r="H27" s="21"/>
      <c r="I27" s="11"/>
      <c r="J27" s="21"/>
      <c r="K27" s="11"/>
      <c r="L27" s="12"/>
      <c r="M27" s="11"/>
      <c r="N27" s="13"/>
      <c r="O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22">
        <f>SUM(F28:G28)/E28</f>
        <v>0.96226415094339623</v>
      </c>
      <c r="I28" s="16">
        <f t="shared" si="1"/>
        <v>0</v>
      </c>
      <c r="J28" s="22">
        <f t="shared" si="2"/>
        <v>0</v>
      </c>
      <c r="K28" s="16">
        <f>SUM(K14:K27)</f>
        <v>4</v>
      </c>
      <c r="L28" s="17">
        <f t="shared" si="3"/>
        <v>3.7735849056603772E-2</v>
      </c>
      <c r="M28" s="25">
        <f t="shared" ref="M28:N28" si="5">AVERAGE(M14:M27)</f>
        <v>51.903743315508017</v>
      </c>
      <c r="N28" s="18">
        <f t="shared" si="5"/>
        <v>0.38609625668449199</v>
      </c>
      <c r="O28" s="1"/>
      <c r="P28" s="2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28</v>
      </c>
      <c r="C33" s="31"/>
      <c r="D33" s="31"/>
      <c r="E33" s="1"/>
      <c r="F33" s="1"/>
      <c r="G33" s="32" t="s">
        <v>29</v>
      </c>
      <c r="H33" s="31"/>
      <c r="I33" s="31"/>
      <c r="J33" s="31"/>
      <c r="K33" s="1"/>
      <c r="L33" s="1"/>
      <c r="M33" s="1"/>
      <c r="N33" s="1"/>
      <c r="O33" s="1"/>
      <c r="P33" s="2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2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30</v>
      </c>
      <c r="B35" s="31"/>
      <c r="C35" s="8"/>
      <c r="D35" s="1"/>
      <c r="E35" s="53"/>
      <c r="F35" s="31"/>
      <c r="G35" s="31"/>
      <c r="H35" s="31"/>
      <c r="I35" s="1"/>
      <c r="J35" s="1"/>
      <c r="K35" s="1"/>
      <c r="L35" s="1"/>
      <c r="M35" s="1"/>
      <c r="N35" s="1"/>
      <c r="O35" s="1"/>
      <c r="P35" s="2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L.C. GUILLERMO MORALES CADENA</v>
      </c>
      <c r="C37" s="48"/>
      <c r="D37" s="48"/>
      <c r="E37" s="20"/>
      <c r="F37" s="20"/>
      <c r="G37" s="49" t="s">
        <v>45</v>
      </c>
      <c r="H37" s="48"/>
      <c r="I37" s="48"/>
      <c r="J37" s="48"/>
      <c r="K37" s="1"/>
      <c r="L37" s="1"/>
      <c r="M37" s="1"/>
      <c r="N37" s="1"/>
      <c r="O37" s="1"/>
      <c r="P37" s="2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6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6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6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6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6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6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6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6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6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6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6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6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6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6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6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6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6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6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6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6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6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6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6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6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6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6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6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6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6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6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6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6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6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6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6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6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6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6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6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6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6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6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6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6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6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6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6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6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6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6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6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6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6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6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6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6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6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6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6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6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6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6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6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6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6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6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6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6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6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6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6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6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6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6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6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6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6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6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6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6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6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6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6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6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6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6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6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6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6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6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6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6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6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6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6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6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6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6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6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6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6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6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6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6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6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6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6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6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6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6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6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6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6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6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6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6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6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6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6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6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6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6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6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6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6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6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6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6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6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6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6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6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6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6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6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6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6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6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6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6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6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6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6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6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6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6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6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6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6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6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6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6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6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6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6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6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6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6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6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6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6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6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6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6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6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6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6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6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6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6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6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6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6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6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6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6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6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6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6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6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6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6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6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6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6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6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6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6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6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6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6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6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6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6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6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6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6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6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6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6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6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6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6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6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6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6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6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6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6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6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6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6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6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6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6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6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6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6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6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6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6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6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6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6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6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6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6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6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6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6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6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6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6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6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6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6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6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6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6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6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6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6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6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6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6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6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6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6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6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6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6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6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6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6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6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6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6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6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6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6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6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6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6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6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6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6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6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6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6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6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6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6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6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6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6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6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6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6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6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6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6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6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6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6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6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6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6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6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6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6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6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6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6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6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6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6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6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6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6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6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6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6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6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6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6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6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6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6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6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6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6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6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6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6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6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6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6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6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6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6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6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6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6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6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6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6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6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6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6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6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6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6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6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6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6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6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6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6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6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6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6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6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6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6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6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6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6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6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6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6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6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6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6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6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6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6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6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6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6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6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6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6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6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6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6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6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6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6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6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6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6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6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6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6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6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6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6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6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6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6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6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6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6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6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6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6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6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6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6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6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6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6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6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6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6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6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6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6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6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6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6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6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6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6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6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6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6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6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6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6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6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6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6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6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6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6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6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6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6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6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6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6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6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6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6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6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6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6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6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6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6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6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6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6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6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6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6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6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6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6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6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6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6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6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6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6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6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6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6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6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6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6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6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6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6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6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6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6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6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6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6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6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6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6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6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6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6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6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6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6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6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6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6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6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6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6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6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6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6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6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6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6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6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6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6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6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6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6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6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6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6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6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6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6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6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6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6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6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6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6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6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6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6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6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6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6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6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6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6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6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6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6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6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6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6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6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6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6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6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6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6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6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6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6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6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6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6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6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6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6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6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6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6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6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6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6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6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6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6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6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6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6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6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6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6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6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6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6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6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6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6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6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6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6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6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6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6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6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6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6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6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6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6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6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6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6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6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6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6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6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6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6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6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6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6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6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6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6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6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6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6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6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6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6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6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6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6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6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6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6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6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6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6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6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6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6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6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6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6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6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6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6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6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6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6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6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6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6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6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6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6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6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6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6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6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6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6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6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6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6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6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6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6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6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6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6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6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6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6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6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6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6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6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6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6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6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6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6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6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6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6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6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6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6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6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6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6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6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6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6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6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6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6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6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6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6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6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6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6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6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6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6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6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6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6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6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6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6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6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6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6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6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6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6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6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6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6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6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6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6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6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6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6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6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6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6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6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6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6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6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6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6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6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6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6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6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6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6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6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6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6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6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6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6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6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6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6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6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6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6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6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6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6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6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6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6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6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6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6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6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6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6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6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6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6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6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6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6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6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6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6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6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6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6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6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6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6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6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6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6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6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6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6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6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6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6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6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6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6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6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6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6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6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6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6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6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6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6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6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6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6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6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6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6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6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6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6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6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6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6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6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6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6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6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6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6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6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6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6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6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6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6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6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6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6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6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6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6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6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6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6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6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6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6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6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6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6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6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6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6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6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6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6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6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6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6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6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6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6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6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6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6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6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6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6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6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6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6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6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6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6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6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6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6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6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6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6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6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6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6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6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6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6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6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6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6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6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6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6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6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6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6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6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6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6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6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6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6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6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6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6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6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6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6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6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6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6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6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6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6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6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6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6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6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6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6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6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6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6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6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6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6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6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6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6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6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6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6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7" workbookViewId="0">
      <selection activeCell="A7" sqref="A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4"/>
      <c r="F6" s="35"/>
      <c r="G6" s="35"/>
      <c r="H6" s="35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6">
        <v>2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31"/>
      <c r="K8" s="31"/>
      <c r="L8" s="36" t="str">
        <f>'1'!L8</f>
        <v>SEP 24 - DIC 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6" t="str">
        <f>'1'!B10</f>
        <v>L.C. GUILLERMO MORALES CADENA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CONTABILIDAD FINANCIERA</v>
      </c>
      <c r="B14" s="11" t="s">
        <v>22</v>
      </c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18" si="1">(E14-SUM(F14:G14))-K14</f>
        <v>0</v>
      </c>
      <c r="J14" s="21">
        <f t="shared" ref="J14:J17" si="2">I14/E14</f>
        <v>0</v>
      </c>
      <c r="K14" s="11">
        <v>4</v>
      </c>
      <c r="L14" s="12">
        <f t="shared" ref="L14:L1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GESTIÓN ESTRATÉGICA DE CAPITAL HUMANO II</v>
      </c>
      <c r="B15" s="11" t="s">
        <v>22</v>
      </c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(83+98+81+98+86+91+98+94+98+98+93+96+95+81+95+81+98+98+98+79+91+86)/22</f>
        <v>91.63636363636364</v>
      </c>
      <c r="N15" s="13">
        <f>(14/22)*1</f>
        <v>0.63636363636363635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DIAGNÓSTICO Y EVALUACIÓN EMPRESARIAL</v>
      </c>
      <c r="B16" s="11" t="s">
        <v>22</v>
      </c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9">
        <v>0</v>
      </c>
      <c r="N16" s="13">
        <f>(0/13)*1</f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DIAGNÓSTICO Y EVALUACIÓN EMPRESARIAL</v>
      </c>
      <c r="B17" s="11" t="s">
        <v>22</v>
      </c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9">
        <v>0</v>
      </c>
      <c r="N17" s="13">
        <f>(0/16)*1</f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PLAN DE NEGOCIOS</v>
      </c>
      <c r="B18" s="11" t="s">
        <v>22</v>
      </c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9">
        <f>(91+96+85+77+95+83+96+77+88+43+81+81+91+92+89+100+93)/17</f>
        <v>85.764705882352942</v>
      </c>
      <c r="N18" s="13">
        <f>(10/17)*1</f>
        <v>0.58823529411764708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17">
        <f>SUM(F28:G28)/E28</f>
        <v>0.96226415094339623</v>
      </c>
      <c r="I28" s="16">
        <f t="shared" ref="I28" si="5">(E28-SUM(F28:G28))-K28</f>
        <v>0</v>
      </c>
      <c r="J28" s="17">
        <f t="shared" ref="J28" si="6">I28/E28</f>
        <v>0</v>
      </c>
      <c r="K28" s="16">
        <f>SUM(K14:K27)</f>
        <v>4</v>
      </c>
      <c r="L28" s="17">
        <f t="shared" ref="L28" si="7">K28/E28</f>
        <v>3.7735849056603772E-2</v>
      </c>
      <c r="M28" s="16">
        <f t="shared" ref="M28:N28" si="8">AVERAGE(M14:M27)</f>
        <v>51.903743315508017</v>
      </c>
      <c r="N28" s="18">
        <f t="shared" si="8"/>
        <v>0.38609625668449199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28</v>
      </c>
      <c r="C33" s="31"/>
      <c r="D33" s="31"/>
      <c r="E33" s="1"/>
      <c r="F33" s="1"/>
      <c r="G33" s="32" t="s">
        <v>29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30</v>
      </c>
      <c r="B35" s="31"/>
      <c r="C35" s="8"/>
      <c r="D35" s="1"/>
      <c r="E35" s="53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4" t="str">
        <f>B10</f>
        <v>L.C. GUILLERMO MORALES CADENA</v>
      </c>
      <c r="C37" s="31"/>
      <c r="D37" s="31"/>
      <c r="E37" s="20"/>
      <c r="F37" s="20"/>
      <c r="G37" s="54"/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4"/>
      <c r="F6" s="35"/>
      <c r="G6" s="35"/>
      <c r="H6" s="35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6">
        <v>3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31"/>
      <c r="K8" s="31"/>
      <c r="L8" s="36" t="str">
        <f>'1'!L8</f>
        <v>SEP 24 - DIC 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6" t="str">
        <f>'1'!B10</f>
        <v>L.C. GUILLERMO MORALES CADENA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28</v>
      </c>
      <c r="C33" s="31"/>
      <c r="D33" s="31"/>
      <c r="E33" s="1"/>
      <c r="F33" s="1"/>
      <c r="G33" s="32" t="s">
        <v>29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30</v>
      </c>
      <c r="B35" s="31"/>
      <c r="C35" s="8"/>
      <c r="D35" s="1"/>
      <c r="E35" s="53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4" t="str">
        <f>B10</f>
        <v>L.C. GUILLERMO MORALES CADENA</v>
      </c>
      <c r="C37" s="31"/>
      <c r="D37" s="31"/>
      <c r="E37" s="20"/>
      <c r="F37" s="20"/>
      <c r="G37" s="54"/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4"/>
      <c r="F6" s="35"/>
      <c r="G6" s="35"/>
      <c r="H6" s="35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6">
        <v>4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31"/>
      <c r="K8" s="31"/>
      <c r="L8" s="36" t="str">
        <f>'1'!L8</f>
        <v>SEP 24 - DIC 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6" t="str">
        <f>'1'!B10</f>
        <v>L.C. GUILLERMO MORALES CADENA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28</v>
      </c>
      <c r="C33" s="31"/>
      <c r="D33" s="31"/>
      <c r="E33" s="1"/>
      <c r="F33" s="1"/>
      <c r="G33" s="32" t="s">
        <v>29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30</v>
      </c>
      <c r="B35" s="31"/>
      <c r="C35" s="8"/>
      <c r="D35" s="1"/>
      <c r="E35" s="53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4" t="str">
        <f>B10</f>
        <v>L.C. GUILLERMO MORALES CADENA</v>
      </c>
      <c r="C37" s="31"/>
      <c r="D37" s="31"/>
      <c r="E37" s="20"/>
      <c r="F37" s="20"/>
      <c r="G37" s="54"/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4"/>
      <c r="F6" s="35"/>
      <c r="G6" s="35"/>
      <c r="H6" s="35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6" t="s">
        <v>31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31"/>
      <c r="K8" s="31"/>
      <c r="L8" s="36" t="str">
        <f>'1'!L8</f>
        <v>SEP 24 - DIC 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6" t="str">
        <f>'1'!B10</f>
        <v>L.C. GUILLERMO MORALES CADENA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28</v>
      </c>
      <c r="C33" s="31"/>
      <c r="D33" s="31"/>
      <c r="E33" s="1"/>
      <c r="F33" s="1"/>
      <c r="G33" s="32" t="s">
        <v>29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30</v>
      </c>
      <c r="B35" s="31"/>
      <c r="C35" s="8"/>
      <c r="D35" s="1"/>
      <c r="E35" s="53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4" t="str">
        <f>B10</f>
        <v>L.C. GUILLERMO MORALES CADENA</v>
      </c>
      <c r="C37" s="31"/>
      <c r="D37" s="31"/>
      <c r="E37" s="20"/>
      <c r="F37" s="20"/>
      <c r="G37" s="54"/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Guillermo Morales Cadena</cp:lastModifiedBy>
  <cp:lastPrinted>2023-10-03T15:49:10Z</cp:lastPrinted>
  <dcterms:created xsi:type="dcterms:W3CDTF">2023-10-03T15:08:31Z</dcterms:created>
  <dcterms:modified xsi:type="dcterms:W3CDTF">2024-11-24T22:21:49Z</dcterms:modified>
</cp:coreProperties>
</file>