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4o  REP PARC Y LISTA DE CALIF AGO-DIC-24\"/>
    </mc:Choice>
  </mc:AlternateContent>
  <bookViews>
    <workbookView xWindow="0" yWindow="0" windowWidth="20490" windowHeight="766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D17" i="24"/>
  <c r="D16" i="24"/>
  <c r="D15" i="24"/>
  <c r="A15" i="24"/>
  <c r="E14" i="24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D17" i="23"/>
  <c r="C17" i="23"/>
  <c r="D16" i="23"/>
  <c r="D15" i="23"/>
  <c r="A15" i="23"/>
  <c r="E14" i="23"/>
  <c r="D14" i="23"/>
  <c r="C14" i="23"/>
  <c r="A14" i="23"/>
  <c r="B10" i="23"/>
  <c r="B37" i="23" s="1"/>
  <c r="H8" i="23"/>
  <c r="E8" i="23"/>
  <c r="D16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<sst xmlns="http://schemas.openxmlformats.org/spreadsheetml/2006/main" count="252" uniqueCount="52">
  <si>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</si>
  <si>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</si>
  <si>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</si>
  <si>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</si>
  <si>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</si>
  <si>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</si>
  <si>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</si>
  <si>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</si>
  <si>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</si>
  <si>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</si>
  <si>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</si>
  <si>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</si>
  <si>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</si>
  <si>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</si>
  <si>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</si>
  <si>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</si>
  <si>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</si>
  <si>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</si>
  <si>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</si>
  <si>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</si>
  <si>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</si>
  <si>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</si>
  <si>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</si>
  <si>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</si>
  <si>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</si>
  <si>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</si>
  <si>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</si>
  <si>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</si>
  <si>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</si>
  <si>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</si>
  <si>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</si>
  <si>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</si>
  <si>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</si>
  <si>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</si>
  <si>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</si>
  <si>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</si>
  <si>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</si>
  <si>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</si>
  <si>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</si>
  <si>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</si>
  <si>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>702 B</t>
  </si>
  <si>
    <t>INSTALACIONES ELECTRICAS</t>
  </si>
  <si>
    <t>502 A</t>
  </si>
  <si>
    <t>AHORRO DE ENERGIA</t>
  </si>
  <si>
    <t>AGOSTO - DICIEMBRE 2024</t>
  </si>
  <si>
    <t>702A</t>
  </si>
  <si>
    <t>502A</t>
  </si>
  <si>
    <t>702B</t>
  </si>
  <si>
    <t>IV</t>
  </si>
  <si>
    <t>V</t>
  </si>
  <si>
    <t>O</t>
  </si>
  <si>
    <t>O%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</si>
</sst>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95" zoomScaleNormal="9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22">
        <v>0.9</v>
      </c>
      <c r="N14" s="15">
        <v>0.873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0.98660000000000003</v>
      </c>
      <c r="N15" s="15">
        <v>0.94589999999999996</v>
      </c>
    </row>
    <row r="16" spans="1:17" s="11" customFormat="1" x14ac:dyDescent="0.2">
      <c r="A16" s="8" t="s">
        <v>41</v>
      </c>
      <c r="B16" s="9" t="s">
        <v>21</v>
      </c>
      <c r="C16" s="9" t="s">
        <v>42</v>
      </c>
      <c r="D16" s="9" t="s">
        <v>36</v>
      </c>
      <c r="E16" s="9">
        <v>32</v>
      </c>
      <c r="F16" s="9">
        <v>9</v>
      </c>
      <c r="G16" s="9"/>
      <c r="H16" s="10"/>
      <c r="I16" s="9">
        <v>23</v>
      </c>
      <c r="J16" s="10"/>
      <c r="K16" s="9">
        <v>0</v>
      </c>
      <c r="L16" s="10">
        <v>0</v>
      </c>
      <c r="M16" s="22">
        <v>0.71250000000000002</v>
      </c>
      <c r="N16" s="15">
        <v>0.96489999999999998</v>
      </c>
    </row>
    <row r="17" spans="1:14" s="11" customFormat="1" x14ac:dyDescent="0.2">
      <c r="A17" s="8" t="s">
        <v>43</v>
      </c>
      <c r="B17" s="9" t="s">
        <v>21</v>
      </c>
      <c r="C17" s="9" t="s">
        <v>40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22">
        <v>0.9093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65</v>
      </c>
      <c r="G28" s="17">
        <f>SUM(G14:G27)</f>
        <v>0</v>
      </c>
      <c r="H28" s="18"/>
      <c r="I28" s="17">
        <f t="shared" ref="I28" si="1">(E28-SUM(F28:G28))-K28</f>
        <v>26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0.87709999999999999</v>
      </c>
      <c r="N28" s="19">
        <f>AVERAGE(N14:N27)</f>
        <v>0.91844999999999999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1">
        <v>0.88</v>
      </c>
      <c r="N14" s="15">
        <v>0.96419999999999995</v>
      </c>
    </row>
    <row r="15" spans="1:14" s="11" customFormat="1" x14ac:dyDescent="0.2">
      <c r="A15" s="9" t="s">
        <v>38</v>
      </c>
      <c r="B15" s="9" t="s">
        <v>32</v>
      </c>
      <c r="C15" s="9" t="s">
        <v>45</v>
      </c>
      <c r="D15" s="9" t="s">
        <v>36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0.88</v>
      </c>
      <c r="N15" s="15">
        <v>0.96</v>
      </c>
    </row>
    <row r="16" spans="1:14" s="11" customFormat="1" x14ac:dyDescent="0.2">
      <c r="A16" s="9" t="s">
        <v>38</v>
      </c>
      <c r="B16" s="9" t="s">
        <v>31</v>
      </c>
      <c r="C16" s="9" t="s">
        <v>47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0.9466</v>
      </c>
      <c r="N16" s="15">
        <v>0.93330000000000002</v>
      </c>
    </row>
    <row r="17" spans="1:14" s="11" customFormat="1" x14ac:dyDescent="0.2">
      <c r="A17" s="9" t="s">
        <v>38</v>
      </c>
      <c r="B17" s="9" t="s">
        <v>32</v>
      </c>
      <c r="C17" s="9" t="s">
        <v>47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</v>
      </c>
      <c r="N17" s="15">
        <v>1</v>
      </c>
    </row>
    <row r="18" spans="1:14" s="11" customFormat="1" x14ac:dyDescent="0.2">
      <c r="A18" s="9" t="s">
        <v>41</v>
      </c>
      <c r="B18" s="9" t="s">
        <v>31</v>
      </c>
      <c r="C18" s="9" t="s">
        <v>46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0.71870000000000001</v>
      </c>
      <c r="N18" s="15">
        <v>0.69</v>
      </c>
    </row>
    <row r="19" spans="1:14" s="11" customFormat="1" x14ac:dyDescent="0.2">
      <c r="A19" s="9" t="s">
        <v>43</v>
      </c>
      <c r="B19" s="9" t="s">
        <v>31</v>
      </c>
      <c r="C19" s="9" t="s">
        <v>47</v>
      </c>
      <c r="D19" s="9" t="s">
        <v>36</v>
      </c>
      <c r="E19" s="9">
        <v>16</v>
      </c>
      <c r="F19" s="9">
        <v>15</v>
      </c>
      <c r="G19" s="9"/>
      <c r="H19" s="10"/>
      <c r="I19" s="9">
        <v>1</v>
      </c>
      <c r="J19" s="10"/>
      <c r="K19" s="9">
        <v>0</v>
      </c>
      <c r="L19" s="10">
        <v>0</v>
      </c>
      <c r="M19" s="22">
        <v>0.88429999999999997</v>
      </c>
      <c r="N19" s="15">
        <v>0.9375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0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122</v>
      </c>
      <c r="G28" s="17">
        <f>SUM(G14:G27)</f>
        <v>0</v>
      </c>
      <c r="H28" s="18">
        <f>SUM(F28:G28)/E28</f>
        <v>0.91044776119402981</v>
      </c>
      <c r="I28" s="17">
        <f t="shared" si="0"/>
        <v>12</v>
      </c>
      <c r="J28" s="18">
        <f t="shared" ref="J28" si="1">I28/E28</f>
        <v>8.9552238805970144E-2</v>
      </c>
      <c r="K28" s="17">
        <f>SUM(K14:K27)</f>
        <v>0</v>
      </c>
      <c r="L28" s="18">
        <f t="shared" ref="L28" si="2">K28/E28</f>
        <v>0</v>
      </c>
      <c r="M28" s="17">
        <f>AVERAGE(M14:M27)</f>
        <v>0.87659999999999993</v>
      </c>
      <c r="N28" s="19">
        <f>AVERAGE(N14:N27)</f>
        <v>0.91416666666666657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48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2">
        <v>0.92849999999999999</v>
      </c>
      <c r="N14" s="15">
        <v>0.89</v>
      </c>
    </row>
    <row r="15" spans="1:14" s="11" customFormat="1" ht="25.5" x14ac:dyDescent="0.2">
      <c r="A15" s="9" t="str">
        <f>'1'!A15</f>
        <v xml:space="preserve">CONTROLES ELECTRICOS </v>
      </c>
      <c r="B15" s="9" t="s">
        <v>49</v>
      </c>
      <c r="C15" s="9" t="s">
        <v>39</v>
      </c>
      <c r="D15" s="9" t="str">
        <f>'1'!D15</f>
        <v>IEM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2">
        <v>0.8357</v>
      </c>
      <c r="N15" s="15">
        <v>0.77600000000000002</v>
      </c>
    </row>
    <row r="16" spans="1:14" s="11" customFormat="1" ht="25.5" x14ac:dyDescent="0.2">
      <c r="A16" s="9" t="s">
        <v>38</v>
      </c>
      <c r="B16" s="9" t="s">
        <v>48</v>
      </c>
      <c r="C16" s="9" t="s">
        <v>40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 t="s">
        <v>50</v>
      </c>
      <c r="J16" s="10"/>
      <c r="K16" s="9">
        <v>0</v>
      </c>
      <c r="L16" s="10">
        <v>0</v>
      </c>
      <c r="M16" s="21">
        <v>0.9</v>
      </c>
      <c r="N16" s="15">
        <v>0.9</v>
      </c>
    </row>
    <row r="17" spans="1:14" s="11" customFormat="1" ht="25.5" x14ac:dyDescent="0.2">
      <c r="A17" s="9" t="s">
        <v>38</v>
      </c>
      <c r="B17" s="9" t="s">
        <v>49</v>
      </c>
      <c r="C17" s="9" t="str">
        <f>'1'!C17</f>
        <v>702 B</v>
      </c>
      <c r="D17" s="9" t="str">
        <f>'1'!D17</f>
        <v>IEM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1">
        <v>0.9</v>
      </c>
      <c r="N17" s="15">
        <v>0.9</v>
      </c>
    </row>
    <row r="18" spans="1:14" s="11" customFormat="1" ht="25.5" x14ac:dyDescent="0.2">
      <c r="A18" s="9" t="s">
        <v>41</v>
      </c>
      <c r="B18" s="9" t="s">
        <v>32</v>
      </c>
      <c r="C18" s="9" t="s">
        <v>42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0.70309999999999995</v>
      </c>
      <c r="N18" s="15">
        <v>0.54920000000000002</v>
      </c>
    </row>
    <row r="19" spans="1:14" s="11" customFormat="1" ht="25.5" x14ac:dyDescent="0.2">
      <c r="A19" s="9" t="s">
        <v>41</v>
      </c>
      <c r="B19" s="9" t="s">
        <v>48</v>
      </c>
      <c r="C19" s="9" t="s">
        <v>42</v>
      </c>
      <c r="D19" s="9" t="s">
        <v>36</v>
      </c>
      <c r="E19" s="9">
        <v>32</v>
      </c>
      <c r="F19" s="9">
        <v>25</v>
      </c>
      <c r="G19" s="9"/>
      <c r="H19" s="10"/>
      <c r="I19" s="9">
        <v>7</v>
      </c>
      <c r="J19" s="10"/>
      <c r="K19" s="9">
        <v>0</v>
      </c>
      <c r="L19" s="10">
        <v>0</v>
      </c>
      <c r="M19" s="22">
        <v>0.74209999999999998</v>
      </c>
      <c r="N19" s="15">
        <v>0.57999999999999996</v>
      </c>
    </row>
    <row r="20" spans="1:14" s="11" customFormat="1" ht="25.5" x14ac:dyDescent="0.2">
      <c r="A20" s="9" t="s">
        <v>43</v>
      </c>
      <c r="B20" s="9" t="s">
        <v>32</v>
      </c>
      <c r="C20" s="9" t="s">
        <v>40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 t="s">
        <v>51</v>
      </c>
      <c r="M20" s="22">
        <v>0.9375</v>
      </c>
      <c r="N20" s="15">
        <v>0.87890000000000001</v>
      </c>
    </row>
    <row r="21" spans="1:14" s="11" customFormat="1" ht="25.5" x14ac:dyDescent="0.2">
      <c r="A21" s="9" t="s">
        <v>43</v>
      </c>
      <c r="B21" s="9" t="s">
        <v>48</v>
      </c>
      <c r="C21" s="9" t="s">
        <v>40</v>
      </c>
      <c r="D21" s="9" t="s">
        <v>36</v>
      </c>
      <c r="E21" s="9">
        <v>16</v>
      </c>
      <c r="F21" s="9">
        <v>15</v>
      </c>
      <c r="G21" s="9"/>
      <c r="H21" s="10"/>
      <c r="I21" s="9">
        <v>1</v>
      </c>
      <c r="J21" s="10"/>
      <c r="K21" s="9">
        <v>0</v>
      </c>
      <c r="L21" s="10">
        <v>0</v>
      </c>
      <c r="M21" s="22">
        <v>0.84370000000000001</v>
      </c>
      <c r="N21" s="15">
        <v>0.79090000000000005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162</v>
      </c>
      <c r="G28" s="17">
        <f>SUM(G14:G27)</f>
        <v>0</v>
      </c>
      <c r="H28" s="18">
        <f>SUM(F28:G28)/E28</f>
        <v>0.89010989010989006</v>
      </c>
      <c r="I28" s="17">
        <f t="shared" ref="I28" si="0">(E28-SUM(F28:G28))-K28</f>
        <v>20</v>
      </c>
      <c r="J28" s="18">
        <f t="shared" ref="J28" si="1">I28/E28</f>
        <v>0.10989010989010989</v>
      </c>
      <c r="K28" s="17">
        <f>SUM(K14:K27)</f>
        <v>0</v>
      </c>
      <c r="L28" s="18">
        <f t="shared" ref="L28" si="2">K28/E28</f>
        <v>0</v>
      </c>
      <c r="M28" s="17">
        <f>AVERAGE(M14:M27)</f>
        <v>0.84882499999999994</v>
      </c>
      <c r="N28" s="19">
        <f>AVERAGE(N14:N27)</f>
        <v>0.78312499999999996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8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/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1">
        <v>0.89</v>
      </c>
      <c r="N14" s="15">
        <v>0.82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">
        <v>39</v>
      </c>
      <c r="D15" s="9" t="str">
        <f>'1'!D15</f>
        <v>IEM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0.89</v>
      </c>
      <c r="N15" s="15">
        <v>0.82</v>
      </c>
    </row>
    <row r="16" spans="1:14" s="11" customFormat="1" ht="25.5" x14ac:dyDescent="0.2">
      <c r="A16" s="9" t="s">
        <v>38</v>
      </c>
      <c r="B16" s="9"/>
      <c r="C16" s="9" t="s">
        <v>40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1">
        <v>0.96</v>
      </c>
      <c r="N16" s="15">
        <v>0.96</v>
      </c>
    </row>
    <row r="17" spans="1:14" s="11" customFormat="1" ht="25.5" x14ac:dyDescent="0.2">
      <c r="A17" s="9" t="s">
        <v>38</v>
      </c>
      <c r="B17" s="9"/>
      <c r="C17" s="9" t="s">
        <v>40</v>
      </c>
      <c r="D17" s="9" t="str">
        <f>'1'!D17</f>
        <v>IEM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1">
        <v>0.96</v>
      </c>
      <c r="N17" s="15">
        <v>0.96</v>
      </c>
    </row>
    <row r="18" spans="1:14" s="11" customFormat="1" ht="25.5" x14ac:dyDescent="0.2">
      <c r="A18" s="9" t="s">
        <v>41</v>
      </c>
      <c r="B18" s="9"/>
      <c r="C18" s="9" t="s">
        <v>42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1">
        <v>0.73</v>
      </c>
      <c r="N18" s="15">
        <v>0.56999999999999995</v>
      </c>
    </row>
    <row r="19" spans="1:14" s="11" customFormat="1" ht="25.5" x14ac:dyDescent="0.2">
      <c r="A19" s="9" t="s">
        <v>43</v>
      </c>
      <c r="B19" s="9"/>
      <c r="C19" s="9" t="s">
        <v>40</v>
      </c>
      <c r="D19" s="9" t="s">
        <v>36</v>
      </c>
      <c r="E19" s="9">
        <v>16</v>
      </c>
      <c r="F19" s="9">
        <v>15</v>
      </c>
      <c r="G19" s="9"/>
      <c r="H19" s="10"/>
      <c r="I19" s="9">
        <v>1</v>
      </c>
      <c r="J19" s="10"/>
      <c r="K19" s="9">
        <v>0</v>
      </c>
      <c r="L19" s="10">
        <v>0</v>
      </c>
      <c r="M19" s="21">
        <v>0.9375</v>
      </c>
      <c r="N19" s="15">
        <v>0.87890000000000001</v>
      </c>
    </row>
    <row r="20" spans="1:14" s="11" customFormat="1" ht="25.5" x14ac:dyDescent="0.2">
      <c r="A20" s="9" t="s">
        <v>43</v>
      </c>
      <c r="B20" s="9"/>
      <c r="C20" s="9" t="s">
        <v>40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>
        <v>0</v>
      </c>
      <c r="M20" s="21">
        <v>0.9</v>
      </c>
      <c r="N20" s="15">
        <v>0.84</v>
      </c>
    </row>
    <row r="21" spans="1:14" s="11" customFormat="1" x14ac:dyDescent="0.2">
      <c r="A21" s="9">
        <v>0</v>
      </c>
      <c r="B21" s="9"/>
      <c r="C21" s="9"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ref="I14:I28" si="0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137</v>
      </c>
      <c r="G28" s="17">
        <f>SUM(G14:G27)</f>
        <v>0</v>
      </c>
      <c r="H28" s="18">
        <f>SUM(F28:G28)/E28</f>
        <v>0.91333333333333333</v>
      </c>
      <c r="I28" s="17">
        <f t="shared" si="0"/>
        <v>13</v>
      </c>
      <c r="J28" s="18">
        <f t="shared" ref="J28" si="1">I28/E28</f>
        <v>8.666666666666667E-2</v>
      </c>
      <c r="K28" s="17">
        <f>SUM(K14:K27)</f>
        <v>0</v>
      </c>
      <c r="L28" s="18">
        <f t="shared" ref="L28" si="2">K28/E28</f>
        <v>0</v>
      </c>
      <c r="M28" s="17">
        <f>AVERAGE(M14:M27)</f>
        <v>0.89535714285714285</v>
      </c>
      <c r="N28" s="19">
        <f>AVERAGE(N14:N27)</f>
        <v>0.83555714285714278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-13</v>
      </c>
      <c r="J14" s="10">
        <f t="shared" ref="J14:J28" si="1">I14/E14</f>
        <v>-0.4642857142857143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32</v>
      </c>
      <c r="F16" s="9"/>
      <c r="G16" s="9"/>
      <c r="H16" s="10"/>
      <c r="I16" s="9">
        <f t="shared" si="0"/>
        <v>32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38</v>
      </c>
      <c r="G28" s="17">
        <f>SUM(G14:G27)</f>
        <v>3</v>
      </c>
      <c r="H28" s="18">
        <f>SUM(F28:G28)/E28</f>
        <v>0.45054945054945056</v>
      </c>
      <c r="I28" s="17">
        <f t="shared" si="0"/>
        <v>50</v>
      </c>
      <c r="J28" s="18">
        <f t="shared" si="1"/>
        <v>0.5494505494505495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2024-12-16T02:48:22Z</dcterms:modified>
  <cp:category/>
  <cp:contentStatus/>
</cp:coreProperties>
</file>