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ICACIONES AGO DIC 2024\"/>
    </mc:Choice>
  </mc:AlternateContent>
  <bookViews>
    <workbookView xWindow="0" yWindow="0" windowWidth="20490" windowHeight="7620"/>
  </bookViews>
  <sheets>
    <sheet name="1" sheetId="10" r:id="rId1"/>
    <sheet name="Hoja1" sheetId="26" r:id="rId2"/>
    <sheet name="2" sheetId="22" state="hidden" r:id="rId3"/>
    <sheet name="3" sheetId="23" state="hidden" r:id="rId4"/>
    <sheet name="4" sheetId="24" state="hidden" r:id="rId5"/>
    <sheet name="Final" sheetId="25" state="hidden" r:id="rId6"/>
  </sheets>
  <definedNames>
    <definedName name="_xlnm.Print_Area" localSheetId="0">'1'!$A$1:$N$37</definedName>
    <definedName name="_xlnm.Print_Area" localSheetId="2">'2'!$A$1:$N$37</definedName>
    <definedName name="_xlnm.Print_Area" localSheetId="3">'3'!$A$1:$N$37</definedName>
    <definedName name="_xlnm.Print_Area" localSheetId="4">'4'!$A$1:$N$39</definedName>
    <definedName name="_xlnm.Print_Area" localSheetId="5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8" i="10" l="1"/>
  <c r="I18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I16" i="10"/>
  <c r="L15" i="10"/>
  <c r="I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<sst xmlns="http://schemas.openxmlformats.org/spreadsheetml/2006/main" count="197" uniqueCount="50">
  <si>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</si>
  <si>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</si>
  <si>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</si>
  <si>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</si>
  <si>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</si>
  <si>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</si>
  <si>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</si>
  <si>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</si>
  <si>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</si>
  <si>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</si>
  <si>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</si>
  <si>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</si>
  <si>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</si>
  <si>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</si>
  <si>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</si>
  <si>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</si>
  <si>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</si>
  <si>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</si>
  <si>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</si>
  <si>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</si>
  <si>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</si>
  <si>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</si>
  <si>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</si>
  <si>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</si>
  <si>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</si>
  <si>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</si>
  <si>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</si>
  <si>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</si>
  <si>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</si>
  <si>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</si>
  <si>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</si>
  <si>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</si>
  <si>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</si>
  <si>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</si>
  <si>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</si>
  <si>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</si>
  <si>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</si>
  <si>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</si>
  <si>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</si>
  <si>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</si>
  <si>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</si>
  <si>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</si>
  <si>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</si>
  <si>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</si>
  <si>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 xml:space="preserve">Electrónica Analógica </t>
  </si>
  <si>
    <t>511B</t>
  </si>
  <si>
    <t>Microcontroladores</t>
  </si>
  <si>
    <t>711A</t>
  </si>
  <si>
    <t>Electrónica Analógica</t>
  </si>
  <si>
    <t>AGO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</si>
</sst>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5" zoomScale="98" zoomScaleNormal="98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x14ac:dyDescent="0.2">
      <c r="A6" s="29" t="s">
        <v>2</v>
      </c>
      <c r="B6" s="29"/>
      <c r="C6" s="29"/>
      <c r="D6" s="29"/>
      <c r="E6" s="30" t="s">
        <v>33</v>
      </c>
      <c r="F6" s="30"/>
      <c r="G6" s="30"/>
      <c r="H6" s="30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40">
        <v>2</v>
      </c>
      <c r="C8" s="40"/>
      <c r="D8" s="14" t="s">
        <v>4</v>
      </c>
      <c r="E8" s="5">
        <v>5</v>
      </c>
      <c r="G8" s="4" t="s">
        <v>5</v>
      </c>
      <c r="H8" s="5">
        <v>3</v>
      </c>
      <c r="I8" s="39" t="s">
        <v>6</v>
      </c>
      <c r="J8" s="39"/>
      <c r="K8" s="39"/>
      <c r="L8" s="40" t="s">
        <v>49</v>
      </c>
      <c r="M8" s="40"/>
      <c r="N8" s="40"/>
    </row>
    <row r="10" spans="1:16" x14ac:dyDescent="0.2">
      <c r="A10" s="4" t="s">
        <v>7</v>
      </c>
      <c r="B10" s="40" t="s">
        <v>42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P11" s="1">
        <v>14</v>
      </c>
    </row>
    <row r="12" spans="1:16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6" ht="13.5" thickBot="1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6" s="11" customFormat="1" ht="13.5" thickBot="1" x14ac:dyDescent="0.25">
      <c r="A14" s="8" t="s">
        <v>44</v>
      </c>
      <c r="B14" s="9">
        <v>2</v>
      </c>
      <c r="C14" s="9" t="s">
        <v>40</v>
      </c>
      <c r="D14" s="9" t="s">
        <v>32</v>
      </c>
      <c r="E14" s="9">
        <v>17</v>
      </c>
      <c r="F14" s="25">
        <v>13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21">
        <v>65</v>
      </c>
      <c r="N14" s="27">
        <v>0.76</v>
      </c>
      <c r="O14" s="23"/>
    </row>
    <row r="15" spans="1:16" s="11" customFormat="1" ht="13.5" thickBot="1" x14ac:dyDescent="0.25">
      <c r="A15" s="8" t="s">
        <v>48</v>
      </c>
      <c r="B15" s="9">
        <v>2</v>
      </c>
      <c r="C15" s="9" t="s">
        <v>45</v>
      </c>
      <c r="D15" s="9" t="s">
        <v>32</v>
      </c>
      <c r="E15" s="9">
        <v>18</v>
      </c>
      <c r="F15" s="26">
        <v>18</v>
      </c>
      <c r="G15" s="9"/>
      <c r="H15" s="10"/>
      <c r="I15" s="9">
        <f t="shared" ref="I14:I17" si="1">(E15-SUM(F15:G15))-K15</f>
        <v>0</v>
      </c>
      <c r="J15" s="10"/>
      <c r="K15" s="9">
        <v>0</v>
      </c>
      <c r="L15" s="10">
        <f t="shared" si="0"/>
        <v>0</v>
      </c>
      <c r="M15" s="21">
        <v>85</v>
      </c>
      <c r="N15" s="27">
        <v>0.89</v>
      </c>
    </row>
    <row r="16" spans="1:16" s="11" customFormat="1" ht="13.5" thickBot="1" x14ac:dyDescent="0.25">
      <c r="A16" s="8" t="s">
        <v>43</v>
      </c>
      <c r="B16" s="9">
        <v>2</v>
      </c>
      <c r="C16" s="9" t="s">
        <v>40</v>
      </c>
      <c r="D16" s="9" t="s">
        <v>32</v>
      </c>
      <c r="E16" s="9">
        <v>17</v>
      </c>
      <c r="F16" s="26">
        <v>13</v>
      </c>
      <c r="G16" s="9"/>
      <c r="H16" s="10"/>
      <c r="I16" s="9">
        <f t="shared" si="1"/>
        <v>4</v>
      </c>
      <c r="J16" s="10"/>
      <c r="K16" s="9">
        <v>0</v>
      </c>
      <c r="L16" s="10">
        <f t="shared" si="0"/>
        <v>0</v>
      </c>
      <c r="M16" s="21">
        <v>65</v>
      </c>
      <c r="N16" s="27">
        <v>0.76</v>
      </c>
    </row>
    <row r="17" spans="1:14" s="11" customFormat="1" ht="13.5" thickBot="1" x14ac:dyDescent="0.25">
      <c r="A17" s="8" t="s">
        <v>43</v>
      </c>
      <c r="B17" s="9">
        <v>2</v>
      </c>
      <c r="C17" s="9" t="s">
        <v>45</v>
      </c>
      <c r="D17" s="9" t="s">
        <v>32</v>
      </c>
      <c r="E17" s="9">
        <v>18</v>
      </c>
      <c r="F17" s="26">
        <v>18</v>
      </c>
      <c r="G17" s="9"/>
      <c r="H17" s="10"/>
      <c r="I17" s="9">
        <f t="shared" si="1"/>
        <v>0</v>
      </c>
      <c r="J17" s="10"/>
      <c r="K17" s="9">
        <v>0</v>
      </c>
      <c r="L17" s="10">
        <v>0</v>
      </c>
      <c r="M17" s="21">
        <v>85</v>
      </c>
      <c r="N17" s="27">
        <v>0.89</v>
      </c>
    </row>
    <row r="18" spans="1:14" s="11" customFormat="1" ht="13.5" thickBot="1" x14ac:dyDescent="0.25">
      <c r="A18" s="8" t="s">
        <v>46</v>
      </c>
      <c r="B18" s="9">
        <v>2</v>
      </c>
      <c r="C18" s="9" t="s">
        <v>47</v>
      </c>
      <c r="D18" s="9" t="s">
        <v>32</v>
      </c>
      <c r="E18" s="9">
        <v>31</v>
      </c>
      <c r="F18" s="26">
        <v>31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21">
        <v>86</v>
      </c>
      <c r="N18" s="27">
        <v>0.19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93</v>
      </c>
      <c r="G28" s="17">
        <f>SUM(G14:G27)</f>
        <v>0</v>
      </c>
      <c r="H28" s="18"/>
      <c r="I28" s="17">
        <f>(E28-SUM(F28:G28))-K28</f>
        <v>8</v>
      </c>
      <c r="J28" s="18"/>
      <c r="K28" s="17">
        <f>SUM(K14:K27)</f>
        <v>0</v>
      </c>
      <c r="L28" s="18">
        <f t="shared" si="0"/>
        <v>0</v>
      </c>
      <c r="M28" s="22">
        <f>AVERAGE(M14:M27)</f>
        <v>77.2</v>
      </c>
      <c r="N28" s="19">
        <f>AVERAGE(N14:N27)</f>
        <v>0.69800000000000006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Ing. Juan Merlin Chontal</v>
      </c>
      <c r="C37" s="46"/>
      <c r="D37" s="46"/>
      <c r="E37" s="13"/>
      <c r="F37" s="13"/>
      <c r="G37" s="46" t="s">
        <v>41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47" t="str">
        <f>'1'!E6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9" t="s">
        <v>6</v>
      </c>
      <c r="J8" s="39"/>
      <c r="K8" s="39"/>
      <c r="L8" s="40" t="str">
        <f>'1'!L8</f>
        <v>AGO DIC 2024</v>
      </c>
      <c r="M8" s="40"/>
      <c r="N8" s="40"/>
    </row>
    <row r="10" spans="1:14" x14ac:dyDescent="0.2">
      <c r="A10" s="4" t="s">
        <v>7</v>
      </c>
      <c r="B10" s="40" t="str">
        <f>'1'!B10</f>
        <v>Ing. Juan Merlin Chontal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 t="str">
        <f>'1'!A18</f>
        <v>Microcontroladores</v>
      </c>
      <c r="B18" s="9" t="s">
        <v>35</v>
      </c>
      <c r="C18" s="9" t="str">
        <f>'1'!C18</f>
        <v>711A</v>
      </c>
      <c r="D18" s="9" t="str">
        <f>'1'!D18</f>
        <v>IMCT</v>
      </c>
      <c r="E18" s="9">
        <f>'1'!E18</f>
        <v>31</v>
      </c>
      <c r="F18" s="9"/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72</v>
      </c>
      <c r="G28" s="17">
        <f>SUM(G14:G27)</f>
        <v>0</v>
      </c>
      <c r="H28" s="18">
        <f>SUM(F28:G28)/E28</f>
        <v>0.65454545454545454</v>
      </c>
      <c r="I28" s="17">
        <f t="shared" si="0"/>
        <v>38</v>
      </c>
      <c r="J28" s="18">
        <f t="shared" ref="J28" si="2">I28/E28</f>
        <v>0.34545454545454546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Ing. Juan Merlin Chontal</v>
      </c>
      <c r="C37" s="46"/>
      <c r="D37" s="46"/>
      <c r="E37" s="13"/>
      <c r="F37" s="13"/>
      <c r="G37" s="46" t="str">
        <f>'1'!G37</f>
        <v>Ing. Yosafat Mortera Elias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47" t="str">
        <f>'1'!E6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9" t="s">
        <v>6</v>
      </c>
      <c r="J8" s="39"/>
      <c r="K8" s="39"/>
      <c r="L8" s="40" t="str">
        <f>'1'!L8</f>
        <v>AGO DIC 2024</v>
      </c>
      <c r="M8" s="40"/>
      <c r="N8" s="40"/>
    </row>
    <row r="10" spans="1:14" x14ac:dyDescent="0.2">
      <c r="A10" s="4" t="s">
        <v>7</v>
      </c>
      <c r="B10" s="40" t="str">
        <f>'1'!B10</f>
        <v>Ing. Juan Merlin Chontal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'1'!A18</f>
        <v>Microcontroladores</v>
      </c>
      <c r="B18" s="9" t="s">
        <v>35</v>
      </c>
      <c r="C18" s="9" t="str">
        <f>'1'!C18</f>
        <v>711A</v>
      </c>
      <c r="D18" s="9" t="str">
        <f>'1'!D18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114</v>
      </c>
      <c r="F28" s="17">
        <f>SUM(F14:F27)</f>
        <v>72</v>
      </c>
      <c r="G28" s="17">
        <f>SUM(G14:G27)</f>
        <v>0</v>
      </c>
      <c r="H28" s="18">
        <f>SUM(F28:G28)/E28</f>
        <v>0.63157894736842102</v>
      </c>
      <c r="I28" s="17">
        <f t="shared" si="0"/>
        <v>42</v>
      </c>
      <c r="J28" s="18">
        <f t="shared" ref="J28" si="2">I28/E28</f>
        <v>0.36842105263157893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Ing. Juan Merlin Chontal</v>
      </c>
      <c r="C37" s="46"/>
      <c r="D37" s="46"/>
      <c r="E37" s="13"/>
      <c r="F37" s="13"/>
      <c r="G37" s="46" t="str">
        <f>'2'!G37</f>
        <v>Ing. Yosafat Mortera Elias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47" t="str">
        <f>'1'!E6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9" t="s">
        <v>6</v>
      </c>
      <c r="J8" s="39"/>
      <c r="K8" s="39"/>
      <c r="L8" s="40" t="str">
        <f>'1'!L8</f>
        <v>AGO DIC 2024</v>
      </c>
      <c r="M8" s="40"/>
      <c r="N8" s="40"/>
    </row>
    <row r="10" spans="1:14" x14ac:dyDescent="0.2">
      <c r="A10" s="4" t="s">
        <v>7</v>
      </c>
      <c r="B10" s="40" t="str">
        <f>'1'!B10</f>
        <v>Ing. Juan Merlin Chontal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17</v>
      </c>
      <c r="F18" s="9">
        <v>20</v>
      </c>
      <c r="G18" s="9"/>
      <c r="H18" s="10"/>
      <c r="I18" s="9">
        <f t="shared" si="0"/>
        <v>-3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 t="str">
        <f>'1'!A18</f>
        <v>Microcontroladores</v>
      </c>
      <c r="B20" s="9">
        <v>2</v>
      </c>
      <c r="C20" s="9" t="str">
        <f>'1'!C18</f>
        <v>711A</v>
      </c>
      <c r="D20" s="9" t="str">
        <f>'1'!D18</f>
        <v>IMCT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186</v>
      </c>
      <c r="F30" s="17">
        <f>SUM(F14:F29)</f>
        <v>173</v>
      </c>
      <c r="G30" s="17">
        <f>SUM(G14:G29)</f>
        <v>0</v>
      </c>
      <c r="H30" s="18">
        <f>SUM(F30:G30)/E30</f>
        <v>0.93010752688172038</v>
      </c>
      <c r="I30" s="17">
        <f t="shared" si="0"/>
        <v>13</v>
      </c>
      <c r="J30" s="18">
        <f t="shared" ref="J30" si="4">I30/E30</f>
        <v>6.9892473118279563E-2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6" t="s">
        <v>25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 x14ac:dyDescent="0.2">
      <c r="A34" s="12"/>
    </row>
    <row r="35" spans="1:10" x14ac:dyDescent="0.2">
      <c r="B35" s="43" t="s">
        <v>26</v>
      </c>
      <c r="C35" s="43"/>
      <c r="D35" s="43"/>
      <c r="G35" s="28" t="s">
        <v>27</v>
      </c>
      <c r="H35" s="28"/>
      <c r="I35" s="28"/>
      <c r="J35" s="28"/>
    </row>
    <row r="36" spans="1:10" ht="62.25" customHeight="1" x14ac:dyDescent="0.2">
      <c r="B36" s="44"/>
      <c r="C36" s="44"/>
      <c r="D36" s="44"/>
      <c r="G36" s="40"/>
      <c r="H36" s="40"/>
      <c r="I36" s="40"/>
      <c r="J36" s="40"/>
    </row>
    <row r="37" spans="1:10" hidden="1" x14ac:dyDescent="0.2">
      <c r="A37" s="45" t="e">
        <v>#REF!</v>
      </c>
      <c r="B37" s="45"/>
      <c r="C37" s="6"/>
      <c r="E37" s="45"/>
      <c r="F37" s="45"/>
      <c r="G37" s="45"/>
      <c r="H37" s="45"/>
    </row>
    <row r="38" spans="1:10" hidden="1" x14ac:dyDescent="0.2"/>
    <row r="39" spans="1:10" ht="45" customHeight="1" x14ac:dyDescent="0.2">
      <c r="B39" s="46" t="str">
        <f>B10</f>
        <v>Ing. Juan Merlin Chontal</v>
      </c>
      <c r="C39" s="46"/>
      <c r="D39" s="46"/>
      <c r="E39" s="13"/>
      <c r="F39" s="13"/>
      <c r="G39" s="46" t="str">
        <f>'3'!G37</f>
        <v>Ing. Yosafat Mortera Elias</v>
      </c>
      <c r="H39" s="46"/>
      <c r="I39" s="46"/>
      <c r="J39" s="46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47" t="str">
        <f>'1'!E6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28</v>
      </c>
      <c r="C8" s="4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9" t="s">
        <v>6</v>
      </c>
      <c r="J8" s="39"/>
      <c r="K8" s="39"/>
      <c r="L8" s="40" t="str">
        <f>'1'!L8</f>
        <v>AGO DIC 2024</v>
      </c>
      <c r="M8" s="40"/>
      <c r="N8" s="40"/>
    </row>
    <row r="10" spans="1:14" x14ac:dyDescent="0.2">
      <c r="A10" s="4" t="s">
        <v>7</v>
      </c>
      <c r="B10" s="40" t="str">
        <f>'1'!B10</f>
        <v>Ing. Juan Merlin Chontal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17</v>
      </c>
      <c r="F16" s="9">
        <v>15</v>
      </c>
      <c r="G16" s="9">
        <v>5</v>
      </c>
      <c r="H16" s="10">
        <f t="shared" si="3"/>
        <v>1.1764705882352942</v>
      </c>
      <c r="I16" s="9">
        <f t="shared" si="0"/>
        <v>-3</v>
      </c>
      <c r="J16" s="10">
        <f t="shared" si="1"/>
        <v>-0.17647058823529413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 t="str">
        <f>'1'!A18</f>
        <v>Microcontroladores</v>
      </c>
      <c r="B18" s="9" t="s">
        <v>37</v>
      </c>
      <c r="C18" s="9" t="str">
        <f>'1'!C18</f>
        <v>711A</v>
      </c>
      <c r="D18" s="9" t="str">
        <f>'1'!D18</f>
        <v>IMCT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98</v>
      </c>
      <c r="G28" s="17">
        <f>SUM(G14:G27)</f>
        <v>13</v>
      </c>
      <c r="H28" s="18">
        <f>SUM(F28:G28)/E28</f>
        <v>0.9568965517241379</v>
      </c>
      <c r="I28" s="17">
        <f t="shared" si="0"/>
        <v>5</v>
      </c>
      <c r="J28" s="18">
        <f t="shared" si="1"/>
        <v>4.3103448275862072E-2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Ing. Juan Merlin Chontal</v>
      </c>
      <c r="C37" s="46"/>
      <c r="D37" s="46"/>
      <c r="E37" s="13"/>
      <c r="F37" s="13"/>
      <c r="G37" s="46" t="str">
        <f>'4'!G39</f>
        <v>Ing. Yosafat Mortera Elias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Hoja1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2024-10-23T02:11:50Z</dcterms:modified>
  <cp:category/>
  <cp:contentStatus/>
</cp:coreProperties>
</file>