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REPORTE      FINAL (0125)/"/>
    </mc:Choice>
  </mc:AlternateContent>
  <xr:revisionPtr revIDLastSave="0" documentId="13_ncr:1_{3C04D817-583B-7642-9663-4BBEF43838F5}" xr6:coauthVersionLast="47" xr6:coauthVersionMax="47" xr10:uidLastSave="{00000000-0000-0000-0000-000000000000}"/>
  <bookViews>
    <workbookView xWindow="4040" yWindow="460" windowWidth="24720" windowHeight="165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5" l="1"/>
  <c r="I18" i="25"/>
  <c r="J18" i="25" s="1"/>
  <c r="H18" i="25"/>
  <c r="L17" i="24" l="1"/>
  <c r="L18" i="24"/>
  <c r="L19" i="24"/>
  <c r="L20" i="24"/>
  <c r="L21" i="24"/>
  <c r="I17" i="24"/>
  <c r="I18" i="24"/>
  <c r="I19" i="24"/>
  <c r="I20" i="24"/>
  <c r="I21" i="24"/>
  <c r="L18" i="23"/>
  <c r="L19" i="23"/>
  <c r="L20" i="23"/>
  <c r="L21" i="23"/>
  <c r="I18" i="23"/>
  <c r="I19" i="23"/>
  <c r="I20" i="23"/>
  <c r="I21" i="23"/>
  <c r="L18" i="22"/>
  <c r="I18" i="22"/>
  <c r="N28" i="10"/>
  <c r="M28" i="10"/>
  <c r="K28" i="10"/>
  <c r="F28" i="10"/>
  <c r="E28" i="10"/>
  <c r="I28" i="10"/>
  <c r="N18" i="10"/>
  <c r="N17" i="10"/>
  <c r="N16" i="10"/>
  <c r="N15" i="10"/>
  <c r="N14" i="10"/>
  <c r="I16" i="10"/>
  <c r="I17" i="10"/>
  <c r="I15" i="10"/>
  <c r="I18" i="10"/>
  <c r="I14" i="10"/>
  <c r="L17" i="10" l="1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I16" i="25"/>
  <c r="J16" i="25" s="1"/>
  <c r="I15" i="25"/>
  <c r="J15" i="25" s="1"/>
  <c r="I14" i="25"/>
  <c r="J14" i="25" s="1"/>
  <c r="B10" i="25"/>
  <c r="B37" i="25" s="1"/>
  <c r="H8" i="25"/>
  <c r="E8" i="25"/>
  <c r="N28" i="24"/>
  <c r="M28" i="24"/>
  <c r="K28" i="24"/>
  <c r="G28" i="24"/>
  <c r="F28" i="24"/>
  <c r="I16" i="24"/>
  <c r="I15" i="24"/>
  <c r="I14" i="24"/>
  <c r="B10" i="24"/>
  <c r="B37" i="24" s="1"/>
  <c r="H8" i="24"/>
  <c r="E8" i="24"/>
  <c r="N28" i="23"/>
  <c r="M28" i="23"/>
  <c r="K28" i="23"/>
  <c r="G28" i="23"/>
  <c r="F28" i="23"/>
  <c r="I17" i="23"/>
  <c r="I16" i="23"/>
  <c r="I15" i="23"/>
  <c r="I14" i="23"/>
  <c r="B10" i="23"/>
  <c r="B37" i="23" s="1"/>
  <c r="H8" i="23"/>
  <c r="E8" i="23"/>
  <c r="I15" i="22"/>
  <c r="L17" i="22"/>
  <c r="B10" i="22"/>
  <c r="B37" i="22" s="1"/>
  <c r="H8" i="22"/>
  <c r="E8" i="22"/>
  <c r="N28" i="22"/>
  <c r="M28" i="22"/>
  <c r="K28" i="22"/>
  <c r="F28" i="22"/>
  <c r="B37" i="10"/>
  <c r="L16" i="10"/>
  <c r="L15" i="22" l="1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E28" i="24"/>
  <c r="L14" i="23"/>
  <c r="L15" i="23"/>
  <c r="L16" i="23"/>
  <c r="L17" i="23"/>
  <c r="E28" i="23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<sst xmlns="http://schemas.openxmlformats.org/spreadsheetml/2006/main" count="281" uniqueCount="54">
  <si>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</si>
  <si>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</si>
  <si>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</si>
  <si>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</si>
  <si>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</si>
  <si>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</si>
  <si>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</si>
  <si>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</si>
  <si>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</si>
  <si>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</si>
  <si>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</si>
  <si>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</si>
  <si>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</si>
  <si>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</si>
  <si>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</si>
  <si>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</si>
  <si>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</si>
  <si>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</si>
  <si>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</si>
  <si>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</si>
  <si>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</si>
  <si>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</si>
  <si>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</si>
  <si>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</si>
  <si>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</si>
  <si>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</si>
  <si>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</si>
  <si>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</si>
  <si>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</si>
  <si>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</si>
  <si>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</si>
  <si>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</si>
  <si>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</si>
  <si>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</si>
  <si>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</si>
  <si>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Fundamentos de Investigación</t>
  </si>
  <si>
    <t>Costos Empresariales</t>
  </si>
  <si>
    <t>307B</t>
  </si>
  <si>
    <t>307C</t>
  </si>
  <si>
    <t>Finanzas en las Organizaciones</t>
  </si>
  <si>
    <t>507B</t>
  </si>
  <si>
    <t>Taller de Investigación I</t>
  </si>
  <si>
    <t>507A</t>
  </si>
  <si>
    <t>II</t>
  </si>
  <si>
    <t>S/E</t>
  </si>
  <si>
    <t>III</t>
  </si>
  <si>
    <t>IV</t>
  </si>
  <si>
    <t>Agosto 2024 - Diciembre 2024</t>
  </si>
  <si>
    <t>107A</t>
  </si>
  <si>
    <t>V</t>
  </si>
  <si>
    <t>VI</t>
  </si>
  <si>
    <t>I-III</t>
  </si>
  <si>
    <t>I-VI</t>
  </si>
  <si>
    <t>I-IV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</si>
</sst>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9" x14ac:dyDescent="0.15">
      <c r="A6" s="31" t="s">
        <v>2</v>
      </c>
      <c r="B6" s="31"/>
      <c r="C6" s="31"/>
      <c r="D6" s="31"/>
      <c r="E6" s="32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42" t="s">
        <v>4</v>
      </c>
      <c r="C8" s="42"/>
      <c r="D8" s="14" t="s">
        <v>5</v>
      </c>
      <c r="E8" s="5">
        <v>5</v>
      </c>
      <c r="G8" s="4" t="s">
        <v>6</v>
      </c>
      <c r="H8" s="5">
        <v>4</v>
      </c>
      <c r="I8" s="41" t="s">
        <v>7</v>
      </c>
      <c r="J8" s="41"/>
      <c r="K8" s="41"/>
      <c r="L8" s="42" t="s">
        <v>47</v>
      </c>
      <c r="M8" s="42"/>
      <c r="N8" s="42"/>
    </row>
    <row r="10" spans="1:19" x14ac:dyDescent="0.15">
      <c r="A10" s="4" t="s">
        <v>8</v>
      </c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P12" s="24"/>
      <c r="Q12" s="24"/>
      <c r="R12" s="24"/>
      <c r="S12" s="24"/>
    </row>
    <row r="13" spans="1:19" ht="14" x14ac:dyDescent="0.15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  <c r="P13" s="24"/>
      <c r="Q13" s="24"/>
      <c r="R13" s="24"/>
      <c r="S13" s="24"/>
    </row>
    <row r="14" spans="1:19" ht="14" x14ac:dyDescent="0.15">
      <c r="A14" s="21" t="s">
        <v>41</v>
      </c>
      <c r="B14" s="22" t="s">
        <v>21</v>
      </c>
      <c r="C14" s="9" t="s">
        <v>42</v>
      </c>
      <c r="D14" s="9" t="s">
        <v>31</v>
      </c>
      <c r="E14" s="22">
        <v>33</v>
      </c>
      <c r="F14" s="22">
        <v>31</v>
      </c>
      <c r="G14" s="9"/>
      <c r="H14" s="10"/>
      <c r="I14" s="22">
        <f t="shared" ref="I14:I18" si="0">(E14-SUM(F14:G14))-K14</f>
        <v>2</v>
      </c>
      <c r="J14" s="10"/>
      <c r="K14" s="9">
        <v>0</v>
      </c>
      <c r="L14" s="10">
        <f>K14/E14</f>
        <v>0</v>
      </c>
      <c r="M14" s="27">
        <v>85</v>
      </c>
      <c r="N14" s="15">
        <f>(23/33)</f>
        <v>0.69696969696969702</v>
      </c>
      <c r="P14" s="24"/>
      <c r="Q14" s="24"/>
      <c r="R14" s="24"/>
      <c r="S14" s="24"/>
    </row>
    <row r="15" spans="1:19" ht="14" x14ac:dyDescent="0.15">
      <c r="A15" s="21" t="s">
        <v>36</v>
      </c>
      <c r="B15" s="22" t="s">
        <v>21</v>
      </c>
      <c r="C15" s="22" t="s">
        <v>38</v>
      </c>
      <c r="D15" s="9" t="s">
        <v>31</v>
      </c>
      <c r="E15" s="22">
        <v>17</v>
      </c>
      <c r="F15" s="22">
        <v>17</v>
      </c>
      <c r="G15" s="9"/>
      <c r="H15" s="10"/>
      <c r="I15" s="22">
        <f>(E15-SUM(F15:G15))-K15</f>
        <v>0</v>
      </c>
      <c r="J15" s="10"/>
      <c r="K15" s="9">
        <v>0</v>
      </c>
      <c r="L15" s="10">
        <f>K15/E15</f>
        <v>0</v>
      </c>
      <c r="M15" s="9">
        <v>100</v>
      </c>
      <c r="N15" s="15">
        <f>(17/17)</f>
        <v>1</v>
      </c>
      <c r="P15" s="24"/>
      <c r="Q15" s="24"/>
      <c r="R15" s="24"/>
      <c r="S15" s="24"/>
    </row>
    <row r="16" spans="1:19" s="11" customFormat="1" ht="14" x14ac:dyDescent="0.15">
      <c r="A16" s="21" t="s">
        <v>35</v>
      </c>
      <c r="B16" s="22" t="s">
        <v>21</v>
      </c>
      <c r="C16" s="22" t="s">
        <v>48</v>
      </c>
      <c r="D16" s="22" t="s">
        <v>31</v>
      </c>
      <c r="E16" s="22">
        <v>22</v>
      </c>
      <c r="F16" s="22">
        <v>21</v>
      </c>
      <c r="G16" s="22"/>
      <c r="H16" s="26"/>
      <c r="I16" s="22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92</v>
      </c>
      <c r="N16" s="15">
        <f>(18/22)</f>
        <v>0.81818181818181823</v>
      </c>
      <c r="P16" s="25"/>
      <c r="Q16" s="23"/>
      <c r="R16" s="25"/>
      <c r="S16" s="25"/>
    </row>
    <row r="17" spans="1:19" s="11" customFormat="1" ht="14" x14ac:dyDescent="0.15">
      <c r="A17" s="21" t="s">
        <v>36</v>
      </c>
      <c r="B17" s="22" t="s">
        <v>21</v>
      </c>
      <c r="C17" s="22" t="s">
        <v>37</v>
      </c>
      <c r="D17" s="22" t="s">
        <v>31</v>
      </c>
      <c r="E17" s="22">
        <v>12</v>
      </c>
      <c r="F17" s="22">
        <v>12</v>
      </c>
      <c r="G17" s="22"/>
      <c r="H17" s="26"/>
      <c r="I17" s="22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f>(12/12)</f>
        <v>1</v>
      </c>
      <c r="P17" s="25"/>
      <c r="Q17" s="23"/>
      <c r="R17" s="25"/>
      <c r="S17" s="25"/>
    </row>
    <row r="18" spans="1:19" s="11" customFormat="1" ht="14" x14ac:dyDescent="0.15">
      <c r="A18" s="21" t="s">
        <v>39</v>
      </c>
      <c r="B18" s="22" t="s">
        <v>21</v>
      </c>
      <c r="C18" s="9" t="s">
        <v>40</v>
      </c>
      <c r="D18" s="9" t="s">
        <v>31</v>
      </c>
      <c r="E18" s="22">
        <v>31</v>
      </c>
      <c r="F18" s="22">
        <v>30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f>(25/31)</f>
        <v>0.80645161290322576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111</v>
      </c>
      <c r="G28" s="17"/>
      <c r="H28" s="18"/>
      <c r="I28" s="17">
        <f>SUM(I14:I27)</f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93.8</v>
      </c>
      <c r="N28" s="19">
        <f>AVERAGE(N14:N27)</f>
        <v>0.86432062561094813</v>
      </c>
    </row>
    <row r="30" spans="1:19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9" x14ac:dyDescent="0.15">
      <c r="A32" s="12"/>
    </row>
    <row r="33" spans="1:10" x14ac:dyDescent="0.15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15">
      <c r="B34" s="46"/>
      <c r="C34" s="46"/>
      <c r="D34" s="46"/>
      <c r="G34" s="42"/>
      <c r="H34" s="42"/>
      <c r="I34" s="42"/>
      <c r="J34" s="42"/>
    </row>
    <row r="35" spans="1:10" hidden="1" x14ac:dyDescent="0.15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15"/>
    <row r="37" spans="1:10" ht="45" customHeight="1" x14ac:dyDescent="0.15">
      <c r="B37" s="48" t="str">
        <f>B10</f>
        <v>DRA. ROSA MARÍA BEREA GUTIÉRREZ</v>
      </c>
      <c r="C37" s="48"/>
      <c r="D37" s="48"/>
      <c r="E37" s="13"/>
      <c r="F37" s="13"/>
      <c r="G37" s="49" t="s">
        <v>33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31" t="s">
        <v>2</v>
      </c>
      <c r="B6" s="31"/>
      <c r="C6" s="31"/>
      <c r="D6" s="31"/>
      <c r="E6" s="32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2">
        <v>2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42" t="str">
        <f>+'1'!L8:N8</f>
        <v>Agosto 2024 - Diciembre 2024</v>
      </c>
      <c r="M8" s="42"/>
      <c r="N8" s="42"/>
    </row>
    <row r="10" spans="1:14" x14ac:dyDescent="0.15">
      <c r="A10" s="4" t="s">
        <v>8</v>
      </c>
      <c r="B10" s="42" t="str">
        <f>'1'!B10</f>
        <v>DRA. ROSA MARÍA BEREA GUTIÉRREZ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4" x14ac:dyDescent="0.15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ht="14" x14ac:dyDescent="0.15">
      <c r="A14" s="21" t="s">
        <v>41</v>
      </c>
      <c r="B14" s="22" t="s">
        <v>44</v>
      </c>
      <c r="C14" s="9" t="s">
        <v>42</v>
      </c>
      <c r="D14" s="9" t="s">
        <v>31</v>
      </c>
      <c r="E14" s="22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4" x14ac:dyDescent="0.15">
      <c r="A15" s="21" t="s">
        <v>36</v>
      </c>
      <c r="B15" s="22" t="s">
        <v>43</v>
      </c>
      <c r="C15" s="22" t="s">
        <v>38</v>
      </c>
      <c r="D15" s="9" t="s">
        <v>31</v>
      </c>
      <c r="E15" s="22">
        <v>17</v>
      </c>
      <c r="F15" s="9">
        <v>17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f t="shared" ref="L15:L28" si="1">K15/E15</f>
        <v>0</v>
      </c>
      <c r="M15" s="9">
        <v>99</v>
      </c>
      <c r="N15" s="15">
        <v>0.94</v>
      </c>
    </row>
    <row r="16" spans="1:14" s="11" customFormat="1" ht="14" x14ac:dyDescent="0.15">
      <c r="A16" s="21" t="s">
        <v>35</v>
      </c>
      <c r="B16" s="22" t="s">
        <v>44</v>
      </c>
      <c r="C16" s="22" t="s">
        <v>48</v>
      </c>
      <c r="D16" s="22" t="s">
        <v>31</v>
      </c>
      <c r="E16" s="22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14" x14ac:dyDescent="0.15">
      <c r="A17" s="21" t="s">
        <v>36</v>
      </c>
      <c r="B17" s="22" t="s">
        <v>43</v>
      </c>
      <c r="C17" s="22" t="s">
        <v>37</v>
      </c>
      <c r="D17" s="22" t="s">
        <v>31</v>
      </c>
      <c r="E17" s="22"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0.83</v>
      </c>
    </row>
    <row r="18" spans="1:14" s="11" customFormat="1" ht="14" x14ac:dyDescent="0.15">
      <c r="A18" s="21" t="s">
        <v>39</v>
      </c>
      <c r="B18" s="22" t="s">
        <v>43</v>
      </c>
      <c r="C18" s="9" t="s">
        <v>40</v>
      </c>
      <c r="D18" s="9" t="s">
        <v>31</v>
      </c>
      <c r="E18" s="22">
        <v>31</v>
      </c>
      <c r="F18" s="9">
        <v>28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89</v>
      </c>
      <c r="N18" s="15">
        <v>0.9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60</v>
      </c>
      <c r="F28" s="17">
        <f>SUM(F14:F27)</f>
        <v>57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28">
        <f>AVERAGE(M14:M27)</f>
        <v>95.333333333333329</v>
      </c>
      <c r="N28" s="19">
        <f>AVERAGE(N14:N27)</f>
        <v>0.89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15">
      <c r="B34" s="46"/>
      <c r="C34" s="46"/>
      <c r="D34" s="46"/>
      <c r="G34" s="42"/>
      <c r="H34" s="42"/>
      <c r="I34" s="42"/>
      <c r="J34" s="42"/>
    </row>
    <row r="35" spans="1:10" hidden="1" x14ac:dyDescent="0.15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15"/>
    <row r="37" spans="1:10" ht="45" customHeight="1" x14ac:dyDescent="0.15">
      <c r="B37" s="49" t="str">
        <f>B10</f>
        <v>DRA. ROSA MARÍA BEREA GUTIÉRREZ</v>
      </c>
      <c r="C37" s="49"/>
      <c r="D37" s="49"/>
      <c r="E37" s="13"/>
      <c r="F37" s="13"/>
      <c r="G37" s="50" t="s">
        <v>33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31" t="s">
        <v>2</v>
      </c>
      <c r="B6" s="31"/>
      <c r="C6" s="31"/>
      <c r="D6" s="31"/>
      <c r="E6" s="32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2">
        <v>3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42" t="str">
        <f>+'1'!L8:N8</f>
        <v>Agosto 2024 - Diciembre 2024</v>
      </c>
      <c r="M8" s="42"/>
      <c r="N8" s="42"/>
    </row>
    <row r="10" spans="1:14" x14ac:dyDescent="0.15">
      <c r="A10" s="4" t="s">
        <v>8</v>
      </c>
      <c r="B10" s="42" t="str">
        <f>'1'!B10</f>
        <v>DRA. ROSA MARÍA BEREA GUTIÉRREZ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4" x14ac:dyDescent="0.15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ht="14" x14ac:dyDescent="0.15">
      <c r="A14" s="21" t="s">
        <v>41</v>
      </c>
      <c r="B14" s="22" t="s">
        <v>43</v>
      </c>
      <c r="C14" s="9" t="s">
        <v>42</v>
      </c>
      <c r="D14" s="9" t="s">
        <v>31</v>
      </c>
      <c r="E14" s="22">
        <v>33</v>
      </c>
      <c r="F14" s="9">
        <v>27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0.79</v>
      </c>
    </row>
    <row r="15" spans="1:14" s="11" customFormat="1" ht="14" x14ac:dyDescent="0.15">
      <c r="A15" s="21" t="s">
        <v>36</v>
      </c>
      <c r="B15" s="22" t="s">
        <v>45</v>
      </c>
      <c r="C15" s="22" t="s">
        <v>38</v>
      </c>
      <c r="D15" s="9" t="s">
        <v>31</v>
      </c>
      <c r="E15" s="22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0.88</v>
      </c>
    </row>
    <row r="16" spans="1:14" s="11" customFormat="1" ht="14" x14ac:dyDescent="0.15">
      <c r="A16" s="21" t="s">
        <v>36</v>
      </c>
      <c r="B16" s="22" t="s">
        <v>46</v>
      </c>
      <c r="C16" s="22" t="s">
        <v>38</v>
      </c>
      <c r="D16" s="9" t="s">
        <v>31</v>
      </c>
      <c r="E16" s="22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0.35</v>
      </c>
    </row>
    <row r="17" spans="1:14" s="11" customFormat="1" ht="14" x14ac:dyDescent="0.15">
      <c r="A17" s="21" t="s">
        <v>35</v>
      </c>
      <c r="B17" s="22" t="s">
        <v>43</v>
      </c>
      <c r="C17" s="22" t="s">
        <v>48</v>
      </c>
      <c r="D17" s="22" t="s">
        <v>31</v>
      </c>
      <c r="E17" s="22">
        <v>22</v>
      </c>
      <c r="F17" s="9">
        <v>21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90</v>
      </c>
      <c r="N17" s="15">
        <v>0.82</v>
      </c>
    </row>
    <row r="18" spans="1:14" s="11" customFormat="1" ht="14" x14ac:dyDescent="0.15">
      <c r="A18" s="21" t="s">
        <v>35</v>
      </c>
      <c r="B18" s="22" t="s">
        <v>45</v>
      </c>
      <c r="C18" s="22" t="s">
        <v>48</v>
      </c>
      <c r="D18" s="22" t="s">
        <v>31</v>
      </c>
      <c r="E18" s="22">
        <v>22</v>
      </c>
      <c r="F18" s="9">
        <v>21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91</v>
      </c>
      <c r="N18" s="15">
        <v>0.77</v>
      </c>
    </row>
    <row r="19" spans="1:14" s="11" customFormat="1" ht="14" x14ac:dyDescent="0.15">
      <c r="A19" s="21" t="s">
        <v>36</v>
      </c>
      <c r="B19" s="22" t="s">
        <v>45</v>
      </c>
      <c r="C19" s="22" t="s">
        <v>37</v>
      </c>
      <c r="D19" s="22" t="s">
        <v>31</v>
      </c>
      <c r="E19" s="22">
        <v>12</v>
      </c>
      <c r="F19" s="9">
        <v>12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1</v>
      </c>
    </row>
    <row r="20" spans="1:14" s="11" customFormat="1" ht="14" x14ac:dyDescent="0.15">
      <c r="A20" s="21" t="s">
        <v>36</v>
      </c>
      <c r="B20" s="22" t="s">
        <v>46</v>
      </c>
      <c r="C20" s="22" t="s">
        <v>37</v>
      </c>
      <c r="D20" s="22" t="s">
        <v>31</v>
      </c>
      <c r="E20" s="22">
        <v>12</v>
      </c>
      <c r="F20" s="9">
        <v>12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98</v>
      </c>
      <c r="N20" s="15">
        <v>0.25</v>
      </c>
    </row>
    <row r="21" spans="1:14" s="11" customFormat="1" ht="14" x14ac:dyDescent="0.15">
      <c r="A21" s="21" t="s">
        <v>39</v>
      </c>
      <c r="B21" s="22" t="s">
        <v>45</v>
      </c>
      <c r="C21" s="9" t="s">
        <v>40</v>
      </c>
      <c r="D21" s="9" t="s">
        <v>31</v>
      </c>
      <c r="E21" s="22">
        <v>31</v>
      </c>
      <c r="F21" s="9">
        <v>27</v>
      </c>
      <c r="G21" s="9"/>
      <c r="H21" s="10"/>
      <c r="I21" s="9">
        <f t="shared" si="0"/>
        <v>4</v>
      </c>
      <c r="J21" s="10"/>
      <c r="K21" s="9">
        <v>0</v>
      </c>
      <c r="L21" s="10">
        <f t="shared" si="1"/>
        <v>0</v>
      </c>
      <c r="M21" s="9">
        <v>84</v>
      </c>
      <c r="N21" s="15">
        <v>0.8</v>
      </c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166</v>
      </c>
      <c r="F28" s="17">
        <f>SUM(F14:F27)</f>
        <v>154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0.70749999999999991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15">
      <c r="B34" s="46"/>
      <c r="C34" s="46"/>
      <c r="D34" s="46"/>
      <c r="G34" s="42"/>
      <c r="H34" s="42"/>
      <c r="I34" s="42"/>
      <c r="J34" s="42"/>
    </row>
    <row r="35" spans="1:10" hidden="1" x14ac:dyDescent="0.15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15"/>
    <row r="37" spans="1:10" ht="45" customHeight="1" x14ac:dyDescent="0.15">
      <c r="B37" s="49" t="str">
        <f>B10</f>
        <v>DRA. ROSA MARÍA BEREA GUTIÉRREZ</v>
      </c>
      <c r="C37" s="49"/>
      <c r="D37" s="49"/>
      <c r="E37" s="13"/>
      <c r="F37" s="13"/>
      <c r="G37" s="50" t="s">
        <v>33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31" t="s">
        <v>2</v>
      </c>
      <c r="B6" s="31"/>
      <c r="C6" s="31"/>
      <c r="D6" s="31"/>
      <c r="E6" s="32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2">
        <v>4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42" t="str">
        <f>+'1'!L8:N8</f>
        <v>Agosto 2024 - Diciembre 2024</v>
      </c>
      <c r="M8" s="42"/>
      <c r="N8" s="42"/>
    </row>
    <row r="10" spans="1:14" x14ac:dyDescent="0.15">
      <c r="A10" s="4" t="s">
        <v>8</v>
      </c>
      <c r="B10" s="42" t="str">
        <f>'1'!B10</f>
        <v>DRA. ROSA MARÍA BEREA GUTIÉRREZ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4" x14ac:dyDescent="0.15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ht="14" x14ac:dyDescent="0.15">
      <c r="A14" s="21" t="s">
        <v>41</v>
      </c>
      <c r="B14" s="22" t="s">
        <v>45</v>
      </c>
      <c r="C14" s="9" t="s">
        <v>42</v>
      </c>
      <c r="D14" s="9" t="s">
        <v>31</v>
      </c>
      <c r="E14" s="22">
        <v>33</v>
      </c>
      <c r="F14" s="9">
        <v>27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0.82</v>
      </c>
    </row>
    <row r="15" spans="1:14" s="11" customFormat="1" ht="14" x14ac:dyDescent="0.15">
      <c r="A15" s="21" t="s">
        <v>36</v>
      </c>
      <c r="B15" s="22" t="s">
        <v>49</v>
      </c>
      <c r="C15" s="22" t="s">
        <v>38</v>
      </c>
      <c r="D15" s="9" t="s">
        <v>31</v>
      </c>
      <c r="E15" s="22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0.53</v>
      </c>
    </row>
    <row r="16" spans="1:14" s="11" customFormat="1" ht="14" x14ac:dyDescent="0.15">
      <c r="A16" s="21" t="s">
        <v>36</v>
      </c>
      <c r="B16" s="22" t="s">
        <v>50</v>
      </c>
      <c r="C16" s="22" t="s">
        <v>38</v>
      </c>
      <c r="D16" s="9" t="s">
        <v>31</v>
      </c>
      <c r="E16" s="22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0.53</v>
      </c>
    </row>
    <row r="17" spans="1:14" s="11" customFormat="1" ht="14" x14ac:dyDescent="0.15">
      <c r="A17" s="21" t="s">
        <v>35</v>
      </c>
      <c r="B17" s="22" t="s">
        <v>46</v>
      </c>
      <c r="C17" s="22" t="s">
        <v>48</v>
      </c>
      <c r="D17" s="22" t="s">
        <v>31</v>
      </c>
      <c r="E17" s="22">
        <v>22</v>
      </c>
      <c r="F17" s="9">
        <v>21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90</v>
      </c>
      <c r="N17" s="15">
        <v>0.73</v>
      </c>
    </row>
    <row r="18" spans="1:14" s="11" customFormat="1" ht="14" x14ac:dyDescent="0.15">
      <c r="A18" s="21" t="s">
        <v>36</v>
      </c>
      <c r="B18" s="22" t="s">
        <v>49</v>
      </c>
      <c r="C18" s="22" t="s">
        <v>37</v>
      </c>
      <c r="D18" s="22" t="s">
        <v>31</v>
      </c>
      <c r="E18" s="22">
        <v>12</v>
      </c>
      <c r="F18" s="9">
        <v>12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99</v>
      </c>
      <c r="N18" s="15">
        <v>0.42</v>
      </c>
    </row>
    <row r="19" spans="1:14" s="11" customFormat="1" ht="14" x14ac:dyDescent="0.15">
      <c r="A19" s="21" t="s">
        <v>36</v>
      </c>
      <c r="B19" s="22" t="s">
        <v>50</v>
      </c>
      <c r="C19" s="22" t="s">
        <v>37</v>
      </c>
      <c r="D19" s="22" t="s">
        <v>31</v>
      </c>
      <c r="E19" s="22">
        <v>12</v>
      </c>
      <c r="F19" s="9">
        <v>12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99</v>
      </c>
      <c r="N19" s="15">
        <v>0.75</v>
      </c>
    </row>
    <row r="20" spans="1:14" s="11" customFormat="1" ht="14" x14ac:dyDescent="0.15">
      <c r="A20" s="21" t="s">
        <v>39</v>
      </c>
      <c r="B20" s="22" t="s">
        <v>46</v>
      </c>
      <c r="C20" s="9" t="s">
        <v>40</v>
      </c>
      <c r="D20" s="9" t="s">
        <v>31</v>
      </c>
      <c r="E20" s="22">
        <v>31</v>
      </c>
      <c r="F20" s="9">
        <v>27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86</v>
      </c>
      <c r="N20" s="15">
        <v>0.81</v>
      </c>
    </row>
    <row r="21" spans="1:14" s="11" customFormat="1" ht="14" x14ac:dyDescent="0.15">
      <c r="A21" s="21" t="s">
        <v>39</v>
      </c>
      <c r="B21" s="22" t="s">
        <v>49</v>
      </c>
      <c r="C21" s="9" t="s">
        <v>40</v>
      </c>
      <c r="D21" s="9" t="s">
        <v>31</v>
      </c>
      <c r="E21" s="22">
        <v>31</v>
      </c>
      <c r="F21" s="9">
        <v>27</v>
      </c>
      <c r="G21" s="9"/>
      <c r="H21" s="10"/>
      <c r="I21" s="9">
        <f t="shared" si="0"/>
        <v>4</v>
      </c>
      <c r="J21" s="10"/>
      <c r="K21" s="9">
        <v>0</v>
      </c>
      <c r="L21" s="10">
        <f t="shared" si="1"/>
        <v>0</v>
      </c>
      <c r="M21" s="9">
        <v>86</v>
      </c>
      <c r="N21" s="15">
        <v>0.81</v>
      </c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175</v>
      </c>
      <c r="F28" s="17">
        <f>SUM(F14:F27)</f>
        <v>160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91.5</v>
      </c>
      <c r="N28" s="19">
        <f>AVERAGE(N14:N27)</f>
        <v>0.67500000000000004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15">
      <c r="B34" s="46"/>
      <c r="C34" s="46"/>
      <c r="D34" s="46"/>
      <c r="G34" s="42"/>
      <c r="H34" s="42"/>
      <c r="I34" s="42"/>
      <c r="J34" s="42"/>
    </row>
    <row r="35" spans="1:10" hidden="1" x14ac:dyDescent="0.15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15"/>
    <row r="37" spans="1:10" ht="45" customHeight="1" x14ac:dyDescent="0.15">
      <c r="B37" s="49" t="str">
        <f>B10</f>
        <v>DRA. ROSA MARÍA BEREA GUTIÉRREZ</v>
      </c>
      <c r="C37" s="49"/>
      <c r="D37" s="49"/>
      <c r="E37" s="13"/>
      <c r="F37" s="13"/>
      <c r="G37" s="50" t="s">
        <v>33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20" zoomScaleNormal="120" zoomScaleSheetLayoutView="100" workbookViewId="0">
      <selection activeCell="G18" sqref="G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31" t="s">
        <v>2</v>
      </c>
      <c r="B6" s="31"/>
      <c r="C6" s="31"/>
      <c r="D6" s="31"/>
      <c r="E6" s="32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2" t="s">
        <v>29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42" t="str">
        <f>+'1'!L8:N8</f>
        <v>Agosto 2024 - Diciembre 2024</v>
      </c>
      <c r="M8" s="42"/>
      <c r="N8" s="42"/>
    </row>
    <row r="10" spans="1:14" x14ac:dyDescent="0.15">
      <c r="A10" s="4" t="s">
        <v>8</v>
      </c>
      <c r="B10" s="42" t="str">
        <f>'1'!B10</f>
        <v>DRA. ROSA MARÍA BEREA GUTIÉRREZ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4" x14ac:dyDescent="0.15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ht="14" x14ac:dyDescent="0.15">
      <c r="A14" s="21" t="s">
        <v>41</v>
      </c>
      <c r="B14" s="22" t="s">
        <v>51</v>
      </c>
      <c r="C14" s="9" t="s">
        <v>42</v>
      </c>
      <c r="D14" s="9" t="s">
        <v>31</v>
      </c>
      <c r="E14" s="22">
        <v>34</v>
      </c>
      <c r="F14" s="9">
        <v>27</v>
      </c>
      <c r="G14" s="9">
        <v>1</v>
      </c>
      <c r="H14" s="10">
        <f t="shared" ref="H14:H17" si="0">F14/E14</f>
        <v>0.79411764705882348</v>
      </c>
      <c r="I14" s="9">
        <f t="shared" ref="I14:I28" si="1">(E14-SUM(F14:G14))-K14</f>
        <v>6</v>
      </c>
      <c r="J14" s="10">
        <f t="shared" ref="J14:J28" si="2">I14/E14</f>
        <v>0.17647058823529413</v>
      </c>
      <c r="K14" s="9">
        <v>0</v>
      </c>
      <c r="L14" s="10">
        <f t="shared" ref="L14:L28" si="3">K14/E14</f>
        <v>0</v>
      </c>
      <c r="M14" s="29">
        <v>75.680000000000007</v>
      </c>
      <c r="N14" s="15">
        <v>0.79</v>
      </c>
    </row>
    <row r="15" spans="1:14" s="11" customFormat="1" ht="14" x14ac:dyDescent="0.15">
      <c r="A15" s="21" t="s">
        <v>36</v>
      </c>
      <c r="B15" s="22" t="s">
        <v>52</v>
      </c>
      <c r="C15" s="22" t="s">
        <v>38</v>
      </c>
      <c r="D15" s="9" t="s">
        <v>31</v>
      </c>
      <c r="E15" s="22">
        <v>17</v>
      </c>
      <c r="F15" s="9">
        <v>17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29">
        <v>95.12</v>
      </c>
      <c r="N15" s="15">
        <v>0.52939999999999998</v>
      </c>
    </row>
    <row r="16" spans="1:14" s="11" customFormat="1" ht="14" x14ac:dyDescent="0.15">
      <c r="A16" s="21" t="s">
        <v>35</v>
      </c>
      <c r="B16" s="22" t="s">
        <v>53</v>
      </c>
      <c r="C16" s="22" t="s">
        <v>48</v>
      </c>
      <c r="D16" s="22" t="s">
        <v>31</v>
      </c>
      <c r="E16" s="22">
        <v>22</v>
      </c>
      <c r="F16" s="9">
        <v>21</v>
      </c>
      <c r="G16" s="9">
        <v>0</v>
      </c>
      <c r="H16" s="10">
        <f t="shared" si="0"/>
        <v>0.95454545454545459</v>
      </c>
      <c r="I16" s="9">
        <f t="shared" si="1"/>
        <v>1</v>
      </c>
      <c r="J16" s="10">
        <f t="shared" si="2"/>
        <v>4.5454545454545456E-2</v>
      </c>
      <c r="K16" s="9">
        <v>0</v>
      </c>
      <c r="L16" s="10">
        <f t="shared" si="3"/>
        <v>0</v>
      </c>
      <c r="M16" s="29">
        <v>90.23</v>
      </c>
      <c r="N16" s="15">
        <v>0.81810000000000005</v>
      </c>
    </row>
    <row r="17" spans="1:14" s="11" customFormat="1" ht="14" x14ac:dyDescent="0.15">
      <c r="A17" s="21" t="s">
        <v>36</v>
      </c>
      <c r="B17" s="22" t="s">
        <v>52</v>
      </c>
      <c r="C17" s="22" t="s">
        <v>37</v>
      </c>
      <c r="D17" s="22" t="s">
        <v>31</v>
      </c>
      <c r="E17" s="22">
        <v>12</v>
      </c>
      <c r="F17" s="9">
        <v>12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29">
        <v>97.83</v>
      </c>
      <c r="N17" s="15">
        <v>0.66659999999999997</v>
      </c>
    </row>
    <row r="18" spans="1:14" s="11" customFormat="1" ht="14" x14ac:dyDescent="0.15">
      <c r="A18" s="21" t="s">
        <v>39</v>
      </c>
      <c r="B18" s="22" t="s">
        <v>52</v>
      </c>
      <c r="C18" s="9" t="s">
        <v>40</v>
      </c>
      <c r="D18" s="9" t="s">
        <v>31</v>
      </c>
      <c r="E18" s="22">
        <v>35</v>
      </c>
      <c r="F18" s="9">
        <v>27</v>
      </c>
      <c r="G18" s="9">
        <v>0</v>
      </c>
      <c r="H18" s="10">
        <f t="shared" ref="H18" si="4">F18/E18</f>
        <v>0.77142857142857146</v>
      </c>
      <c r="I18" s="9">
        <f t="shared" ref="I18" si="5">(E18-SUM(F18:G18))-K18</f>
        <v>8</v>
      </c>
      <c r="J18" s="10">
        <f t="shared" ref="J18" si="6">I18/E18</f>
        <v>0.22857142857142856</v>
      </c>
      <c r="K18" s="9">
        <v>0</v>
      </c>
      <c r="L18" s="10">
        <f t="shared" ref="L18" si="7">K18/E18</f>
        <v>0</v>
      </c>
      <c r="M18" s="29">
        <v>75.31</v>
      </c>
      <c r="N18" s="15">
        <v>0.77139999999999997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104</v>
      </c>
      <c r="G28" s="17">
        <f>SUM(G14:G27)</f>
        <v>1</v>
      </c>
      <c r="H28" s="18">
        <f>SUM(F28:G28)/E28</f>
        <v>0.875</v>
      </c>
      <c r="I28" s="17">
        <f t="shared" si="1"/>
        <v>15</v>
      </c>
      <c r="J28" s="18">
        <f t="shared" si="2"/>
        <v>0.125</v>
      </c>
      <c r="K28" s="17">
        <f>SUM(K14:K27)</f>
        <v>0</v>
      </c>
      <c r="L28" s="18">
        <f t="shared" si="3"/>
        <v>0</v>
      </c>
      <c r="M28" s="17">
        <f>AVERAGE(M14:M27)</f>
        <v>86.834000000000003</v>
      </c>
      <c r="N28" s="19">
        <f>AVERAGE(N14:N27)</f>
        <v>0.71509999999999996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15">
      <c r="B34" s="46"/>
      <c r="C34" s="46"/>
      <c r="D34" s="46"/>
      <c r="G34" s="42"/>
      <c r="H34" s="42"/>
      <c r="I34" s="42"/>
      <c r="J34" s="42"/>
    </row>
    <row r="35" spans="1:10" hidden="1" x14ac:dyDescent="0.15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15"/>
    <row r="37" spans="1:10" ht="45" customHeight="1" x14ac:dyDescent="0.15">
      <c r="B37" s="49" t="str">
        <f>B10</f>
        <v>DRA. ROSA MARÍA BEREA GUTIÉRREZ</v>
      </c>
      <c r="C37" s="49"/>
      <c r="D37" s="49"/>
      <c r="E37" s="13"/>
      <c r="F37" s="13"/>
      <c r="G37" s="50" t="s">
        <v>33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2024-12-17T21:24:06Z</dcterms:modified>
  <cp:category/>
  <cp:contentStatus/>
</cp:coreProperties>
</file>