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2" sheetId="2" r:id="rId5"/>
    <sheet state="visible" name="3" sheetId="3" r:id="rId6"/>
    <sheet state="visible" name="4" sheetId="4" r:id="rId7"/>
    <sheet state="visible" name="Final" sheetId="5" r:id="rId8"/>
  </sheets>
  <definedNames/>
  <calcPr/>
  <extLst>
    <ext uri="GoogleSheetsCustomDataVersion2">
      <go:sheetsCustomData xmlns:go="http://customooxmlschemas.google.com/" r:id="rId9" roundtripDataChecksum="8jxydu2IcvaR4paoOeE3J0u+XAXLS65lZR/Qf8trUv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8">
      <text>
        <t xml:space="preserve">======
ID#AAABYmtXbdM
Operador    (2024-11-19 14:31:19)
ANOTAR EL NÚMERO DE REPORTE (PRIMERO, SEGUNTO, TERCERO, CUARTO O FINAL)</t>
      </text>
    </comment>
    <comment authorId="0" ref="E8">
      <text>
        <t xml:space="preserve">======
ID#AAABYmtXbc4
Operador    (2024-11-19 14:31:19)
ANOTAR EL NÚMERO DE REPORTE (PRIMERO, SEGUNTO, TERCERO, CUARTO O FINAL)</t>
      </text>
    </comment>
    <comment authorId="0" ref="L8">
      <text>
        <t xml:space="preserve">======
ID#AAABYmtXbco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PfHHO9eJfSNKk46OqRMfFYg5MQ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L8">
      <text>
        <t xml:space="preserve">======
ID#AAABYmtXbdA
Operador    (2024-11-19 14:31:19)
ANOTAR EL NÚMERO DE REPORTE (PRIMERO, SEGUNTO, TERCERO, CUARTO O FINAL)</t>
      </text>
    </comment>
    <comment authorId="0" ref="E8">
      <text>
        <t xml:space="preserve">======
ID#AAABYmtXbc0
Operador    (2024-11-19 14:31:19)
ANOTAR EL NÚMERO DE REPORTE (PRIMERO, SEGUNTO, TERCERO, CUARTO O FINAL)</t>
      </text>
    </comment>
    <comment authorId="0" ref="H8">
      <text>
        <t xml:space="preserve">======
ID#AAABYmtXbcs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Te/ommVxGZXnG4W90r7MppyZA8A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8">
      <text>
        <t xml:space="preserve">======
ID#AAABYmtXbdQ
Operador    (2024-11-19 14:31:19)
ANOTAR EL NÚMERO DE REPORTE (PRIMERO, SEGUNTO, TERCERO, CUARTO O FINAL)</t>
      </text>
    </comment>
    <comment authorId="0" ref="H8">
      <text>
        <t xml:space="preserve">======
ID#AAABYmtXbdI
Operador    (2024-11-19 14:31:19)
ANOTAR EL NÚMERO DE REPORTE (PRIMERO, SEGUNTO, TERCERO, CUARTO O FINAL)</t>
      </text>
    </comment>
    <comment authorId="0" ref="L8">
      <text>
        <t xml:space="preserve">======
ID#AAABYmtXbcw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NwpOx8aOZ78s8DzeSs68f/lfI4Q=="/>
    </ext>
  </extL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8">
      <text>
        <t xml:space="preserve">======
ID#AAABYmtXbdU
Operador    (2024-11-19 14:31:19)
ANOTAR EL NÚMERO DE REPORTE (PRIMERO, SEGUNTO, TERCERO, CUARTO O FINAL)</t>
      </text>
    </comment>
    <comment authorId="0" ref="E8">
      <text>
        <t xml:space="preserve">======
ID#AAABYmtXbdE
Operador    (2024-11-19 14:31:19)
ANOTAR EL NÚMERO DE REPORTE (PRIMERO, SEGUNTO, TERCERO, CUARTO O FINAL)</t>
      </text>
    </comment>
    <comment authorId="0" ref="L8">
      <text>
        <t xml:space="preserve">======
ID#AAABYmtXbc8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xaltwVgS3trynNx8Dz52W0M5h+w=="/>
    </ext>
  </extLst>
</comments>
</file>

<file path=xl/sharedStrings.xml><?xml version="1.0" encoding="utf-8"?>
<sst xmlns="http://schemas.openxmlformats.org/spreadsheetml/2006/main" count="215" uniqueCount="55">
  <si>
    <t>Reporte Parcial y Final del Semestre</t>
  </si>
  <si>
    <t>INSTITUTO TECNOLÓGICO SUPERIOR DE SAN ANDRÉS TUXTLA</t>
  </si>
  <si>
    <t>SUBDIRECCIÓN ACADÉMICA</t>
  </si>
  <si>
    <t>DIVISIÓN DE INGENIERÍA</t>
  </si>
  <si>
    <t>EN SISTEMAS COMPUTACIONALES</t>
  </si>
  <si>
    <t>Reporte No.</t>
  </si>
  <si>
    <t>1°</t>
  </si>
  <si>
    <t>Grupos Atendidos:</t>
  </si>
  <si>
    <t>Asig. dif.</t>
  </si>
  <si>
    <t>Periodo Escolar:</t>
  </si>
  <si>
    <t>AGOSTO - DICIEMBRE 2024</t>
  </si>
  <si>
    <t>PROFESOR (A):</t>
  </si>
  <si>
    <t>MTI. IVONNE CARMONA LOEZA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</si>
  <si>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</si>
  <si>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</si>
  <si>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</si>
  <si>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</si>
  <si>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</si>
  <si>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</si>
  <si>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</si>
  <si>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</si>
  <si>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</si>
  <si>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</si>
  <si>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</si>
  <si>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</si>
  <si>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</si>
  <si>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</si>
  <si>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</si>
  <si>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TALLER DE INVESTIGACION 1</t>
  </si>
  <si>
    <t>704IN</t>
  </si>
  <si>
    <t>ISIC</t>
  </si>
  <si>
    <t>FUNDAMENTOS DE INVESTIGACION</t>
  </si>
  <si>
    <t>104A</t>
  </si>
  <si>
    <t xml:space="preserve">TALLER DE BASE DE DATOS </t>
  </si>
  <si>
    <t>504A</t>
  </si>
  <si>
    <t>TALLER DE BASE DE DATOS</t>
  </si>
  <si>
    <t>504B</t>
  </si>
  <si>
    <t>TALLER DE SISTEMAS OPERATIVOS</t>
  </si>
  <si>
    <t>ARRTR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</si>
  <si>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</si>
  <si>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</si>
  <si>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</si>
  <si>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</si>
  <si>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</si>
  <si>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</si>
  <si>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MTI IVONNE CARMONA LOEZA</t>
  </si>
  <si>
    <t>ISC DIEGO DE JESUS VELAZQUEZ LUCHO</t>
  </si>
  <si>
    <t>S/E</t>
  </si>
  <si>
    <t>II</t>
  </si>
  <si>
    <t>III</t>
  </si>
  <si>
    <t xml:space="preserve">II </t>
  </si>
  <si>
    <t>IV</t>
  </si>
  <si>
    <t>V</t>
  </si>
  <si>
    <t>Final</t>
  </si>
  <si>
    <t>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</si>
</sst>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6">
    <font>
      <sz val="11.0"/>
      <color theme="1"/>
      <name val="Calibri"/>
      <scheme val="minor"/>
    </font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b/>
      <sz val="9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99FF"/>
        <bgColor rgb="FFCC99FF"/>
      </patternFill>
    </fill>
  </fills>
  <borders count="16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 vertical="center"/>
    </xf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0" fillId="0" fontId="3" numFmtId="0" xfId="0" applyFont="1"/>
    <xf borderId="0" fillId="0" fontId="3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0" fillId="0" fontId="3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3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0" fontId="4" numFmtId="0" xfId="0" applyBorder="1" applyFont="1"/>
    <xf borderId="6" fillId="2" fontId="3" numFmtId="0" xfId="0" applyAlignment="1" applyBorder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9" fillId="2" fontId="3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9" xfId="0" applyAlignment="1" applyBorder="1" applyFont="1" applyNumberFormat="1">
      <alignment horizontal="center" shrinkToFit="0" vertical="center" wrapText="1"/>
    </xf>
    <xf borderId="12" fillId="0" fontId="1" numFmtId="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wrapText="1"/>
    </xf>
    <xf borderId="11" fillId="0" fontId="1" numFmtId="0" xfId="0" applyAlignment="1" applyBorder="1" applyFont="1">
      <alignment horizontal="left" shrinkToFit="0" vertical="center" wrapText="1"/>
    </xf>
    <xf borderId="13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164" xfId="0" applyAlignment="1" applyBorder="1" applyFont="1" applyNumberFormat="1">
      <alignment horizontal="center" vertical="center"/>
    </xf>
    <xf borderId="15" fillId="2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top"/>
    </xf>
    <xf borderId="0" fillId="0" fontId="1" numFmtId="0" xfId="0" applyAlignment="1" applyFont="1">
      <alignment vertical="top"/>
    </xf>
    <xf borderId="0" fillId="0" fontId="5" numFmtId="0" xfId="0" applyAlignment="1" applyFont="1">
      <alignment horizontal="center" shrinkToFit="0" vertical="top" wrapText="1"/>
    </xf>
    <xf borderId="14" fillId="2" fontId="1" numFmtId="2" xfId="0" applyAlignment="1" applyBorder="1" applyFont="1" applyNumberFormat="1">
      <alignment horizontal="center" vertical="center"/>
    </xf>
    <xf borderId="9" fillId="0" fontId="1" numFmtId="0" xfId="0" applyAlignment="1" applyBorder="1" applyFont="1">
      <alignment horizontal="center" readingOrder="0" shrinkToFit="0" vertical="center" wrapText="1"/>
    </xf>
    <xf borderId="12" fillId="0" fontId="1" numFmtId="9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6.14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">
        <v>4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10" t="s">
        <v>7</v>
      </c>
      <c r="E8" s="11">
        <v>5.0</v>
      </c>
      <c r="F8" s="1"/>
      <c r="G8" s="8" t="s">
        <v>8</v>
      </c>
      <c r="H8" s="11">
        <v>4.0</v>
      </c>
      <c r="I8" s="8" t="s">
        <v>9</v>
      </c>
      <c r="L8" s="9" t="s">
        <v>10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">
        <v>12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3" t="s">
        <v>28</v>
      </c>
      <c r="B14" s="24" t="s">
        <v>25</v>
      </c>
      <c r="C14" s="24" t="s">
        <v>29</v>
      </c>
      <c r="D14" s="24" t="s">
        <v>30</v>
      </c>
      <c r="E14" s="24">
        <v>15.0</v>
      </c>
      <c r="F14" s="24">
        <v>10.0</v>
      </c>
      <c r="G14" s="24"/>
      <c r="H14" s="25"/>
      <c r="I14" s="24">
        <f t="shared" ref="I14:I18" si="1">(E14-SUM(F14:G14))-K14</f>
        <v>5</v>
      </c>
      <c r="J14" s="25"/>
      <c r="K14" s="24">
        <v>0.0</v>
      </c>
      <c r="L14" s="25">
        <f t="shared" ref="L14:L18" si="2">K14/E14</f>
        <v>0</v>
      </c>
      <c r="M14" s="24">
        <v>81.0</v>
      </c>
      <c r="N14" s="26">
        <v>0.6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3" t="s">
        <v>31</v>
      </c>
      <c r="B15" s="24" t="s">
        <v>25</v>
      </c>
      <c r="C15" s="24" t="s">
        <v>32</v>
      </c>
      <c r="D15" s="24" t="s">
        <v>30</v>
      </c>
      <c r="E15" s="24">
        <v>33.0</v>
      </c>
      <c r="F15" s="24">
        <v>19.0</v>
      </c>
      <c r="G15" s="24"/>
      <c r="H15" s="25"/>
      <c r="I15" s="24">
        <f t="shared" si="1"/>
        <v>14</v>
      </c>
      <c r="J15" s="25"/>
      <c r="K15" s="24">
        <v>0.0</v>
      </c>
      <c r="L15" s="25">
        <f t="shared" si="2"/>
        <v>0</v>
      </c>
      <c r="M15" s="24">
        <v>59.0</v>
      </c>
      <c r="N15" s="26">
        <v>0.58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3" t="s">
        <v>33</v>
      </c>
      <c r="B16" s="24" t="s">
        <v>25</v>
      </c>
      <c r="C16" s="24" t="s">
        <v>34</v>
      </c>
      <c r="D16" s="24" t="s">
        <v>30</v>
      </c>
      <c r="E16" s="24">
        <v>24.0</v>
      </c>
      <c r="F16" s="24">
        <v>21.0</v>
      </c>
      <c r="G16" s="24"/>
      <c r="H16" s="25"/>
      <c r="I16" s="24">
        <f t="shared" si="1"/>
        <v>3</v>
      </c>
      <c r="J16" s="25"/>
      <c r="K16" s="24">
        <v>0.0</v>
      </c>
      <c r="L16" s="25">
        <f t="shared" si="2"/>
        <v>0</v>
      </c>
      <c r="M16" s="24">
        <v>84.0</v>
      </c>
      <c r="N16" s="26">
        <v>0.71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3" t="s">
        <v>35</v>
      </c>
      <c r="B17" s="24" t="s">
        <v>25</v>
      </c>
      <c r="C17" s="24" t="s">
        <v>36</v>
      </c>
      <c r="D17" s="24" t="s">
        <v>30</v>
      </c>
      <c r="E17" s="24">
        <v>16.0</v>
      </c>
      <c r="F17" s="24">
        <v>12.0</v>
      </c>
      <c r="G17" s="24"/>
      <c r="H17" s="25"/>
      <c r="I17" s="24">
        <f t="shared" si="1"/>
        <v>4</v>
      </c>
      <c r="J17" s="25"/>
      <c r="K17" s="24">
        <v>0.0</v>
      </c>
      <c r="L17" s="25">
        <f t="shared" si="2"/>
        <v>0</v>
      </c>
      <c r="M17" s="24">
        <v>77.0</v>
      </c>
      <c r="N17" s="26">
        <v>0.56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3" t="s">
        <v>37</v>
      </c>
      <c r="B18" s="24" t="s">
        <v>25</v>
      </c>
      <c r="C18" s="24" t="s">
        <v>38</v>
      </c>
      <c r="D18" s="24" t="s">
        <v>30</v>
      </c>
      <c r="E18" s="24">
        <v>12.0</v>
      </c>
      <c r="F18" s="24">
        <v>9.0</v>
      </c>
      <c r="G18" s="24"/>
      <c r="H18" s="25"/>
      <c r="I18" s="24">
        <f t="shared" si="1"/>
        <v>3</v>
      </c>
      <c r="J18" s="25"/>
      <c r="K18" s="24">
        <v>0.0</v>
      </c>
      <c r="L18" s="25">
        <f t="shared" si="2"/>
        <v>0</v>
      </c>
      <c r="M18" s="24">
        <v>73.0</v>
      </c>
      <c r="N18" s="26">
        <v>0.75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8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8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8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8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8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8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8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8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8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9" t="s">
        <v>39</v>
      </c>
      <c r="B28" s="30" t="s">
        <v>40</v>
      </c>
      <c r="C28" s="30" t="s">
        <v>40</v>
      </c>
      <c r="D28" s="30" t="s">
        <v>40</v>
      </c>
      <c r="E28" s="30">
        <f t="shared" ref="E28:F28" si="3">SUM(E14:E27)</f>
        <v>100</v>
      </c>
      <c r="F28" s="30">
        <f t="shared" si="3"/>
        <v>71</v>
      </c>
      <c r="G28" s="30"/>
      <c r="H28" s="31"/>
      <c r="I28" s="30">
        <f>(E28-SUM(F28:G28))-K28</f>
        <v>29</v>
      </c>
      <c r="J28" s="31"/>
      <c r="K28" s="30">
        <f>SUM(K14:K27)</f>
        <v>0</v>
      </c>
      <c r="L28" s="31">
        <f>K28/E28</f>
        <v>0</v>
      </c>
      <c r="M28" s="30">
        <v>70.0</v>
      </c>
      <c r="N28" s="32">
        <f>AVERAGE(N14:N27)</f>
        <v>0.64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3" t="s">
        <v>41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5" t="s">
        <v>42</v>
      </c>
      <c r="E33" s="1"/>
      <c r="F33" s="1"/>
      <c r="G33" s="3" t="s">
        <v>43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44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6" t="s">
        <v>45</v>
      </c>
      <c r="E37" s="37"/>
      <c r="F37" s="37"/>
      <c r="G37" s="38" t="s">
        <v>46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'1'!E6:H6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2.0</v>
      </c>
      <c r="C8" s="6"/>
      <c r="D8" s="10" t="s">
        <v>7</v>
      </c>
      <c r="E8" s="9">
        <f>'1'!E8</f>
        <v>5</v>
      </c>
      <c r="G8" s="8" t="s">
        <v>8</v>
      </c>
      <c r="H8" s="9">
        <f>'1'!H8</f>
        <v>4</v>
      </c>
      <c r="I8" s="8" t="s">
        <v>9</v>
      </c>
      <c r="L8" s="9" t="str">
        <f>'1'!L8</f>
        <v>AGOSTO - DICIEMBRE 2024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INVESTIGACION 1</v>
      </c>
      <c r="B14" s="24" t="s">
        <v>47</v>
      </c>
      <c r="C14" s="24" t="str">
        <f>'1'!C14</f>
        <v>704IN</v>
      </c>
      <c r="D14" s="24" t="str">
        <f>'1'!D14</f>
        <v>ISIC</v>
      </c>
      <c r="E14" s="24">
        <f>'1'!E14</f>
        <v>15</v>
      </c>
      <c r="F14" s="24"/>
      <c r="G14" s="24"/>
      <c r="H14" s="25"/>
      <c r="I14" s="24">
        <f t="shared" ref="I14:I18" si="1">(E14-SUM(F14:G14))-K14</f>
        <v>15</v>
      </c>
      <c r="J14" s="25"/>
      <c r="K14" s="24">
        <v>0.0</v>
      </c>
      <c r="L14" s="25">
        <f t="shared" ref="L14:L18" si="2">K14/E14</f>
        <v>0</v>
      </c>
      <c r="M14" s="24"/>
      <c r="N14" s="26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FUNDAMENTOS DE INVESTIGACION</v>
      </c>
      <c r="B15" s="24" t="s">
        <v>48</v>
      </c>
      <c r="C15" s="24" t="str">
        <f>'1'!C15</f>
        <v>104A</v>
      </c>
      <c r="D15" s="24" t="str">
        <f>'1'!D15</f>
        <v>ISIC</v>
      </c>
      <c r="E15" s="24">
        <f>'1'!E15</f>
        <v>33</v>
      </c>
      <c r="F15" s="24">
        <v>17.0</v>
      </c>
      <c r="G15" s="24"/>
      <c r="H15" s="25"/>
      <c r="I15" s="24">
        <f t="shared" si="1"/>
        <v>16</v>
      </c>
      <c r="J15" s="25"/>
      <c r="K15" s="24">
        <v>0.0</v>
      </c>
      <c r="L15" s="25">
        <f t="shared" si="2"/>
        <v>0</v>
      </c>
      <c r="M15" s="24">
        <v>61.0</v>
      </c>
      <c r="N15" s="26">
        <v>0.61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TALLER DE BASE DE DATOS </v>
      </c>
      <c r="B16" s="24" t="s">
        <v>48</v>
      </c>
      <c r="C16" s="24" t="str">
        <f>'1'!C16</f>
        <v>504A</v>
      </c>
      <c r="D16" s="24" t="str">
        <f>'1'!D16</f>
        <v>ISIC</v>
      </c>
      <c r="E16" s="24">
        <f>'1'!E16</f>
        <v>24</v>
      </c>
      <c r="F16" s="24">
        <v>22.0</v>
      </c>
      <c r="G16" s="24"/>
      <c r="H16" s="25"/>
      <c r="I16" s="24">
        <f t="shared" si="1"/>
        <v>2</v>
      </c>
      <c r="J16" s="25"/>
      <c r="K16" s="24">
        <v>0.0</v>
      </c>
      <c r="L16" s="25">
        <f t="shared" si="2"/>
        <v>0</v>
      </c>
      <c r="M16" s="24">
        <v>90.0</v>
      </c>
      <c r="N16" s="26">
        <v>0.63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TALLER DE BASE DE DATOS</v>
      </c>
      <c r="B17" s="24" t="s">
        <v>48</v>
      </c>
      <c r="C17" s="24" t="str">
        <f>'1'!C17</f>
        <v>504B</v>
      </c>
      <c r="D17" s="24" t="str">
        <f>'1'!D17</f>
        <v>ISIC</v>
      </c>
      <c r="E17" s="24">
        <f>'1'!E17</f>
        <v>16</v>
      </c>
      <c r="F17" s="24">
        <v>11.0</v>
      </c>
      <c r="G17" s="24"/>
      <c r="H17" s="25"/>
      <c r="I17" s="24">
        <f t="shared" si="1"/>
        <v>5</v>
      </c>
      <c r="J17" s="25"/>
      <c r="K17" s="24">
        <v>0.0</v>
      </c>
      <c r="L17" s="25">
        <f t="shared" si="2"/>
        <v>0</v>
      </c>
      <c r="M17" s="24">
        <v>73.0</v>
      </c>
      <c r="N17" s="26">
        <v>0.63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tr">
        <f>'1'!A18</f>
        <v>TALLER DE SISTEMAS OPERATIVOS</v>
      </c>
      <c r="B18" s="24" t="s">
        <v>47</v>
      </c>
      <c r="C18" s="24" t="str">
        <f>'1'!C18</f>
        <v>ARRTR</v>
      </c>
      <c r="D18" s="24" t="str">
        <f>'1'!D18</f>
        <v>ISIC</v>
      </c>
      <c r="E18" s="24">
        <f>'1'!E18</f>
        <v>12</v>
      </c>
      <c r="F18" s="24"/>
      <c r="G18" s="24"/>
      <c r="H18" s="25"/>
      <c r="I18" s="24">
        <f t="shared" si="1"/>
        <v>12</v>
      </c>
      <c r="J18" s="25"/>
      <c r="K18" s="24"/>
      <c r="L18" s="25">
        <f t="shared" si="2"/>
        <v>0</v>
      </c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9" t="s">
        <v>39</v>
      </c>
      <c r="B28" s="30" t="s">
        <v>40</v>
      </c>
      <c r="C28" s="30" t="s">
        <v>40</v>
      </c>
      <c r="D28" s="30" t="s">
        <v>40</v>
      </c>
      <c r="E28" s="30">
        <f t="shared" ref="E28:F28" si="3">SUM(E14:E27)</f>
        <v>100</v>
      </c>
      <c r="F28" s="30">
        <f t="shared" si="3"/>
        <v>50</v>
      </c>
      <c r="G28" s="30"/>
      <c r="H28" s="31"/>
      <c r="I28" s="30">
        <f>(E28-SUM(F28:G28))-K28</f>
        <v>50</v>
      </c>
      <c r="J28" s="31"/>
      <c r="K28" s="30">
        <f>SUM(K14:K27)</f>
        <v>0</v>
      </c>
      <c r="L28" s="31">
        <f>K28/E28</f>
        <v>0</v>
      </c>
      <c r="M28" s="39">
        <f t="shared" ref="M28:N28" si="4">AVERAGE(M14:M27)</f>
        <v>74.66666667</v>
      </c>
      <c r="N28" s="32">
        <f t="shared" si="4"/>
        <v>0.6233333333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3" t="s">
        <v>41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5" t="s">
        <v>42</v>
      </c>
      <c r="E33" s="1"/>
      <c r="F33" s="1"/>
      <c r="G33" s="3" t="s">
        <v>43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44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6" t="str">
        <f>B10</f>
        <v>MTI. IVONNE CARMONA LOEZA</v>
      </c>
      <c r="E37" s="37"/>
      <c r="F37" s="37"/>
      <c r="G37" s="36" t="str">
        <f>'1'!G37:J37</f>
        <v>ISC DIEGO DE JESUS VELAZQUEZ LUCHO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'2'!E6:H6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3.0</v>
      </c>
      <c r="C8" s="6"/>
      <c r="D8" s="10" t="s">
        <v>7</v>
      </c>
      <c r="E8" s="9">
        <f>'1'!E8</f>
        <v>5</v>
      </c>
      <c r="G8" s="8" t="s">
        <v>8</v>
      </c>
      <c r="H8" s="9">
        <f>'1'!H8</f>
        <v>4</v>
      </c>
      <c r="I8" s="8" t="s">
        <v>9</v>
      </c>
      <c r="L8" s="9" t="str">
        <f>'1'!L8</f>
        <v>AGOSTO - DICIEMBRE 2024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INVESTIGACION 1</v>
      </c>
      <c r="B14" s="24"/>
      <c r="C14" s="24" t="str">
        <f>'1'!C14</f>
        <v>704IN</v>
      </c>
      <c r="D14" s="24" t="str">
        <f>'1'!D14</f>
        <v>ISIC</v>
      </c>
      <c r="E14" s="24">
        <f>'2'!E14</f>
        <v>15</v>
      </c>
      <c r="F14" s="40">
        <v>15.0</v>
      </c>
      <c r="G14" s="24"/>
      <c r="H14" s="25"/>
      <c r="I14" s="24">
        <f t="shared" ref="I14:I18" si="1">(E14-SUM(F14:G14))-K14</f>
        <v>0</v>
      </c>
      <c r="J14" s="25"/>
      <c r="K14" s="24">
        <v>0.0</v>
      </c>
      <c r="L14" s="25">
        <f t="shared" ref="L14:L18" si="2">K14/E14</f>
        <v>0</v>
      </c>
      <c r="M14" s="40">
        <v>92.0</v>
      </c>
      <c r="N14" s="41">
        <v>0.6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'2'!A15</f>
        <v>FUNDAMENTOS DE INVESTIGACION</v>
      </c>
      <c r="B15" s="40" t="s">
        <v>49</v>
      </c>
      <c r="C15" s="24" t="str">
        <f>'2'!C15</f>
        <v>104A</v>
      </c>
      <c r="D15" s="24" t="str">
        <f>'1'!D15</f>
        <v>ISIC</v>
      </c>
      <c r="E15" s="24">
        <f>'2'!E15</f>
        <v>33</v>
      </c>
      <c r="F15" s="40">
        <v>21.0</v>
      </c>
      <c r="G15" s="24"/>
      <c r="H15" s="25"/>
      <c r="I15" s="24">
        <f t="shared" si="1"/>
        <v>12</v>
      </c>
      <c r="J15" s="25"/>
      <c r="K15" s="24">
        <v>0.0</v>
      </c>
      <c r="L15" s="25">
        <f t="shared" si="2"/>
        <v>0</v>
      </c>
      <c r="M15" s="40">
        <v>58.0</v>
      </c>
      <c r="N15" s="41">
        <v>0.64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'2'!A16</f>
        <v>TALLER DE BASE DE DATOS </v>
      </c>
      <c r="B16" s="40" t="s">
        <v>49</v>
      </c>
      <c r="C16" s="24" t="str">
        <f>'2'!C16</f>
        <v>504A</v>
      </c>
      <c r="D16" s="24" t="str">
        <f>'1'!D15</f>
        <v>ISIC</v>
      </c>
      <c r="E16" s="24">
        <f>'2'!E16</f>
        <v>24</v>
      </c>
      <c r="F16" s="40">
        <v>18.0</v>
      </c>
      <c r="G16" s="24"/>
      <c r="H16" s="25"/>
      <c r="I16" s="24">
        <f t="shared" si="1"/>
        <v>6</v>
      </c>
      <c r="J16" s="25"/>
      <c r="K16" s="24">
        <v>0.0</v>
      </c>
      <c r="L16" s="25">
        <f t="shared" si="2"/>
        <v>0</v>
      </c>
      <c r="M16" s="40">
        <v>75.0</v>
      </c>
      <c r="N16" s="41">
        <v>0.63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'2'!A17</f>
        <v>TALLER DE BASE DE DATOS</v>
      </c>
      <c r="B17" s="40" t="s">
        <v>49</v>
      </c>
      <c r="C17" s="24" t="str">
        <f>'2'!C17</f>
        <v>504B</v>
      </c>
      <c r="D17" s="24" t="s">
        <v>30</v>
      </c>
      <c r="E17" s="24">
        <f>'2'!E17</f>
        <v>16</v>
      </c>
      <c r="F17" s="40">
        <v>14.0</v>
      </c>
      <c r="G17" s="24"/>
      <c r="H17" s="25"/>
      <c r="I17" s="24">
        <f t="shared" si="1"/>
        <v>2</v>
      </c>
      <c r="J17" s="25"/>
      <c r="K17" s="24">
        <v>0.0</v>
      </c>
      <c r="L17" s="25">
        <f t="shared" si="2"/>
        <v>0</v>
      </c>
      <c r="M17" s="40">
        <v>79.0</v>
      </c>
      <c r="N17" s="41">
        <v>0.63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tr">
        <f>'2'!A18</f>
        <v>TALLER DE SISTEMAS OPERATIVOS</v>
      </c>
      <c r="B18" s="40" t="s">
        <v>50</v>
      </c>
      <c r="C18" s="24" t="str">
        <f>'2'!C18</f>
        <v>ARRTR</v>
      </c>
      <c r="D18" s="24" t="s">
        <v>30</v>
      </c>
      <c r="E18" s="24">
        <f>'2'!E18</f>
        <v>12</v>
      </c>
      <c r="F18" s="40">
        <v>7.0</v>
      </c>
      <c r="G18" s="24"/>
      <c r="H18" s="25"/>
      <c r="I18" s="24">
        <f t="shared" si="1"/>
        <v>5</v>
      </c>
      <c r="J18" s="25"/>
      <c r="K18" s="24">
        <v>0.0</v>
      </c>
      <c r="L18" s="25">
        <f t="shared" si="2"/>
        <v>0</v>
      </c>
      <c r="M18" s="40">
        <v>63.0</v>
      </c>
      <c r="N18" s="41">
        <v>0.58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2.7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4"/>
      <c r="B28" s="24"/>
      <c r="C28" s="24"/>
      <c r="D28" s="24"/>
      <c r="E28" s="24"/>
      <c r="F28" s="24"/>
      <c r="G28" s="24"/>
      <c r="H28" s="25"/>
      <c r="I28" s="24"/>
      <c r="J28" s="25"/>
      <c r="K28" s="24"/>
      <c r="L28" s="25"/>
      <c r="M28" s="24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16.5" customHeight="1">
      <c r="A29" s="24"/>
      <c r="B29" s="24"/>
      <c r="C29" s="24"/>
      <c r="D29" s="24"/>
      <c r="E29" s="24"/>
      <c r="F29" s="24"/>
      <c r="G29" s="24"/>
      <c r="H29" s="25"/>
      <c r="I29" s="24"/>
      <c r="J29" s="25"/>
      <c r="K29" s="24"/>
      <c r="L29" s="25"/>
      <c r="M29" s="24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12.75" customHeight="1">
      <c r="A30" s="29" t="s">
        <v>39</v>
      </c>
      <c r="B30" s="30" t="s">
        <v>40</v>
      </c>
      <c r="C30" s="30" t="s">
        <v>40</v>
      </c>
      <c r="D30" s="30" t="s">
        <v>40</v>
      </c>
      <c r="E30" s="30">
        <f t="shared" ref="E30:F30" si="3">SUM(E14:E29)</f>
        <v>100</v>
      </c>
      <c r="F30" s="30">
        <f t="shared" si="3"/>
        <v>75</v>
      </c>
      <c r="G30" s="30"/>
      <c r="H30" s="31"/>
      <c r="I30" s="30">
        <f>(E30-SUM(F30:G30))-K30</f>
        <v>25</v>
      </c>
      <c r="J30" s="31"/>
      <c r="K30" s="30">
        <f>SUM(K14:K29)</f>
        <v>0</v>
      </c>
      <c r="L30" s="31">
        <f>K30/E30</f>
        <v>0</v>
      </c>
      <c r="M30" s="39">
        <f t="shared" ref="M30:N30" si="4">AVERAGE(M14:M29)</f>
        <v>73.4</v>
      </c>
      <c r="N30" s="32">
        <f t="shared" si="4"/>
        <v>0.616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0.0" customHeight="1">
      <c r="A32" s="33" t="s">
        <v>41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3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35" t="s">
        <v>42</v>
      </c>
      <c r="E35" s="1"/>
      <c r="F35" s="1"/>
      <c r="G35" s="3" t="s">
        <v>43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62.25" customHeight="1">
      <c r="A36" s="1"/>
      <c r="B36" s="11"/>
      <c r="C36" s="6"/>
      <c r="D36" s="6"/>
      <c r="E36" s="1"/>
      <c r="F36" s="1"/>
      <c r="G36" s="9"/>
      <c r="H36" s="6"/>
      <c r="I36" s="6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hidden="1" customHeight="1">
      <c r="A37" s="12" t="s">
        <v>44</v>
      </c>
      <c r="C37" s="12"/>
      <c r="D37" s="1"/>
      <c r="E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45.0" customHeight="1">
      <c r="A39" s="1"/>
      <c r="B39" s="36" t="str">
        <f>B10</f>
        <v>MTI. IVONNE CARMONA LOEZA</v>
      </c>
      <c r="E39" s="37"/>
      <c r="F39" s="37"/>
      <c r="G39" s="42" t="s">
        <v>46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'3'!E6:H6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4.0</v>
      </c>
      <c r="C8" s="6"/>
      <c r="D8" s="10" t="s">
        <v>7</v>
      </c>
      <c r="E8" s="9">
        <f>'1'!E8</f>
        <v>5</v>
      </c>
      <c r="G8" s="8" t="s">
        <v>8</v>
      </c>
      <c r="H8" s="9">
        <f>'1'!H8</f>
        <v>4</v>
      </c>
      <c r="I8" s="8" t="s">
        <v>9</v>
      </c>
      <c r="L8" s="9" t="str">
        <f>'1'!L8</f>
        <v>AGOSTO - DICIEMBRE 2024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INVESTIGACION 1</v>
      </c>
      <c r="B14" s="40" t="s">
        <v>49</v>
      </c>
      <c r="C14" s="24" t="str">
        <f>'1'!C14</f>
        <v>704IN</v>
      </c>
      <c r="D14" s="24" t="str">
        <f>'1'!D14</f>
        <v>ISIC</v>
      </c>
      <c r="E14" s="24">
        <f>'1'!E14</f>
        <v>15</v>
      </c>
      <c r="F14" s="40">
        <v>15.0</v>
      </c>
      <c r="G14" s="24"/>
      <c r="H14" s="25"/>
      <c r="I14" s="24">
        <f t="shared" ref="I14:I20" si="1">(E14-SUM(F14:G14))-K14</f>
        <v>0</v>
      </c>
      <c r="J14" s="25"/>
      <c r="K14" s="24">
        <v>0.0</v>
      </c>
      <c r="L14" s="25">
        <f t="shared" ref="L14:L20" si="2">K14/E14</f>
        <v>0</v>
      </c>
      <c r="M14" s="40">
        <v>83.0</v>
      </c>
      <c r="N14" s="41">
        <v>0.53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FUNDAMENTOS DE INVESTIGACION</v>
      </c>
      <c r="B15" s="40" t="s">
        <v>51</v>
      </c>
      <c r="C15" s="24" t="str">
        <f>'1'!C15</f>
        <v>104A</v>
      </c>
      <c r="D15" s="24" t="str">
        <f>'1'!D15</f>
        <v>ISIC</v>
      </c>
      <c r="E15" s="24">
        <f>'1'!E15</f>
        <v>33</v>
      </c>
      <c r="F15" s="40">
        <v>22.0</v>
      </c>
      <c r="G15" s="24"/>
      <c r="H15" s="25"/>
      <c r="I15" s="24">
        <f t="shared" si="1"/>
        <v>11</v>
      </c>
      <c r="J15" s="25"/>
      <c r="K15" s="24">
        <v>0.0</v>
      </c>
      <c r="L15" s="25">
        <f t="shared" si="2"/>
        <v>0</v>
      </c>
      <c r="M15" s="40">
        <v>59.0</v>
      </c>
      <c r="N15" s="41">
        <v>0.55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40" t="s">
        <v>35</v>
      </c>
      <c r="B16" s="40" t="s">
        <v>51</v>
      </c>
      <c r="C16" s="40" t="s">
        <v>34</v>
      </c>
      <c r="D16" s="24" t="str">
        <f>'1'!D15</f>
        <v>ISIC</v>
      </c>
      <c r="E16" s="40">
        <v>24.0</v>
      </c>
      <c r="F16" s="40">
        <v>13.0</v>
      </c>
      <c r="G16" s="24"/>
      <c r="H16" s="25"/>
      <c r="I16" s="24">
        <f t="shared" si="1"/>
        <v>11</v>
      </c>
      <c r="J16" s="25"/>
      <c r="K16" s="24">
        <v>0.0</v>
      </c>
      <c r="L16" s="25">
        <f t="shared" si="2"/>
        <v>0</v>
      </c>
      <c r="M16" s="40">
        <v>54.0</v>
      </c>
      <c r="N16" s="41">
        <v>0.54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'1'!A16</f>
        <v>TALLER DE BASE DE DATOS </v>
      </c>
      <c r="B17" s="40" t="s">
        <v>52</v>
      </c>
      <c r="C17" s="24" t="str">
        <f>'1'!C16</f>
        <v>504A</v>
      </c>
      <c r="D17" s="24" t="str">
        <f>'1'!D16</f>
        <v>ISIC</v>
      </c>
      <c r="E17" s="24">
        <f>'1'!E16</f>
        <v>24</v>
      </c>
      <c r="F17" s="40">
        <v>13.0</v>
      </c>
      <c r="G17" s="24"/>
      <c r="H17" s="25"/>
      <c r="I17" s="24">
        <f t="shared" si="1"/>
        <v>11</v>
      </c>
      <c r="J17" s="25"/>
      <c r="K17" s="24">
        <v>0.0</v>
      </c>
      <c r="L17" s="25">
        <f t="shared" si="2"/>
        <v>0</v>
      </c>
      <c r="M17" s="40">
        <v>54.0</v>
      </c>
      <c r="N17" s="41">
        <v>0.54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tr">
        <f>'1'!A17</f>
        <v>TALLER DE BASE DE DATOS</v>
      </c>
      <c r="B18" s="40" t="s">
        <v>51</v>
      </c>
      <c r="C18" s="24" t="str">
        <f>'1'!C17</f>
        <v>504B</v>
      </c>
      <c r="D18" s="24" t="str">
        <f>'1'!D17</f>
        <v>ISIC</v>
      </c>
      <c r="E18" s="24">
        <f>'1'!E17</f>
        <v>16</v>
      </c>
      <c r="F18" s="40">
        <v>12.0</v>
      </c>
      <c r="G18" s="24"/>
      <c r="H18" s="25"/>
      <c r="I18" s="24">
        <f t="shared" si="1"/>
        <v>4</v>
      </c>
      <c r="J18" s="25"/>
      <c r="K18" s="24">
        <v>0.0</v>
      </c>
      <c r="L18" s="25">
        <f t="shared" si="2"/>
        <v>0</v>
      </c>
      <c r="M18" s="40">
        <v>70.0</v>
      </c>
      <c r="N18" s="41">
        <v>0.75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 t="str">
        <f>'1'!A17</f>
        <v>TALLER DE BASE DE DATOS</v>
      </c>
      <c r="B19" s="40" t="s">
        <v>52</v>
      </c>
      <c r="C19" s="24" t="str">
        <f>'1'!C17</f>
        <v>504B</v>
      </c>
      <c r="D19" s="24" t="str">
        <f>'1'!D17</f>
        <v>ISIC</v>
      </c>
      <c r="E19" s="24">
        <f>'1'!E17</f>
        <v>16</v>
      </c>
      <c r="F19" s="40">
        <v>12.0</v>
      </c>
      <c r="G19" s="24"/>
      <c r="H19" s="25"/>
      <c r="I19" s="24">
        <f t="shared" si="1"/>
        <v>4</v>
      </c>
      <c r="J19" s="25"/>
      <c r="K19" s="24">
        <v>0.0</v>
      </c>
      <c r="L19" s="25">
        <f t="shared" si="2"/>
        <v>0</v>
      </c>
      <c r="M19" s="40">
        <v>70.0</v>
      </c>
      <c r="N19" s="41">
        <v>0.75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0" customHeight="1">
      <c r="A20" s="24" t="str">
        <f>'1'!A18</f>
        <v>TALLER DE SISTEMAS OPERATIVOS</v>
      </c>
      <c r="B20" s="40" t="s">
        <v>49</v>
      </c>
      <c r="C20" s="24" t="str">
        <f>'1'!C18</f>
        <v>ARRTR</v>
      </c>
      <c r="D20" s="24" t="str">
        <f>'1'!D18</f>
        <v>ISIC</v>
      </c>
      <c r="E20" s="24">
        <f>'1'!E18</f>
        <v>12</v>
      </c>
      <c r="F20" s="40">
        <v>5.0</v>
      </c>
      <c r="G20" s="24"/>
      <c r="H20" s="25"/>
      <c r="I20" s="24">
        <f t="shared" si="1"/>
        <v>7</v>
      </c>
      <c r="J20" s="25"/>
      <c r="K20" s="24">
        <v>0.0</v>
      </c>
      <c r="L20" s="25">
        <f t="shared" si="2"/>
        <v>0</v>
      </c>
      <c r="M20" s="40">
        <v>45.0</v>
      </c>
      <c r="N20" s="41">
        <v>0.42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2.7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6.5" customHeight="1">
      <c r="A28" s="24"/>
      <c r="B28" s="24"/>
      <c r="C28" s="24"/>
      <c r="D28" s="24"/>
      <c r="E28" s="24"/>
      <c r="F28" s="24"/>
      <c r="G28" s="24"/>
      <c r="H28" s="25"/>
      <c r="I28" s="24"/>
      <c r="J28" s="25"/>
      <c r="K28" s="24"/>
      <c r="L28" s="25"/>
      <c r="M28" s="24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12.75" customHeight="1">
      <c r="A29" s="29" t="s">
        <v>39</v>
      </c>
      <c r="B29" s="30" t="s">
        <v>40</v>
      </c>
      <c r="C29" s="30" t="s">
        <v>40</v>
      </c>
      <c r="D29" s="30" t="s">
        <v>40</v>
      </c>
      <c r="E29" s="30">
        <f t="shared" ref="E29:G29" si="3">SUM(E14:E28)</f>
        <v>140</v>
      </c>
      <c r="F29" s="30">
        <f t="shared" si="3"/>
        <v>92</v>
      </c>
      <c r="G29" s="30">
        <f t="shared" si="3"/>
        <v>0</v>
      </c>
      <c r="H29" s="31">
        <f>SUM(F29:G29)/E29</f>
        <v>0.6571428571</v>
      </c>
      <c r="I29" s="30">
        <f>(E29-SUM(F29:G29))-K29</f>
        <v>48</v>
      </c>
      <c r="J29" s="31">
        <f>I29/E29</f>
        <v>0.3428571429</v>
      </c>
      <c r="K29" s="30">
        <f>SUM(K14:K28)</f>
        <v>0</v>
      </c>
      <c r="L29" s="31">
        <f>K29/E29</f>
        <v>0</v>
      </c>
      <c r="M29" s="30">
        <f t="shared" ref="M29:N29" si="4">AVERAGE(M14:M28)</f>
        <v>62.14285714</v>
      </c>
      <c r="N29" s="32">
        <f t="shared" si="4"/>
        <v>0.5828571429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0.0" customHeight="1">
      <c r="A31" s="33" t="s">
        <v>41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3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35" t="s">
        <v>42</v>
      </c>
      <c r="E34" s="1"/>
      <c r="F34" s="1"/>
      <c r="G34" s="3" t="s">
        <v>43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62.25" customHeight="1">
      <c r="A35" s="1"/>
      <c r="B35" s="11"/>
      <c r="C35" s="6"/>
      <c r="D35" s="6"/>
      <c r="E35" s="1"/>
      <c r="F35" s="1"/>
      <c r="G35" s="9"/>
      <c r="H35" s="6"/>
      <c r="I35" s="6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2" t="s">
        <v>44</v>
      </c>
      <c r="C36" s="12"/>
      <c r="D36" s="1"/>
      <c r="E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45.0" customHeight="1">
      <c r="A38" s="1"/>
      <c r="B38" s="36" t="str">
        <f>B10</f>
        <v>MTI. IVONNE CARMONA LOEZA</v>
      </c>
      <c r="E38" s="37"/>
      <c r="F38" s="37"/>
      <c r="G38" s="42" t="s">
        <v>46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8:D38"/>
    <mergeCell ref="G38:J38"/>
    <mergeCell ref="A31:N31"/>
    <mergeCell ref="B34:D34"/>
    <mergeCell ref="G34:J34"/>
    <mergeCell ref="B35:D35"/>
    <mergeCell ref="G35:J35"/>
    <mergeCell ref="A36:B36"/>
    <mergeCell ref="E36:H36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'4'!E6:H6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53</v>
      </c>
      <c r="C8" s="6"/>
      <c r="D8" s="10" t="s">
        <v>7</v>
      </c>
      <c r="E8" s="9">
        <f>'1'!E8</f>
        <v>5</v>
      </c>
      <c r="G8" s="8" t="s">
        <v>8</v>
      </c>
      <c r="H8" s="9">
        <f>'1'!H8</f>
        <v>4</v>
      </c>
      <c r="I8" s="8" t="s">
        <v>9</v>
      </c>
      <c r="L8" s="9" t="str">
        <f>'1'!L8</f>
        <v>AGOSTO - DICIEMBRE 2024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INVESTIGACION 1</v>
      </c>
      <c r="B14" s="24" t="s">
        <v>54</v>
      </c>
      <c r="C14" s="24" t="str">
        <f>'1'!C14</f>
        <v>704IN</v>
      </c>
      <c r="D14" s="24" t="str">
        <f>'1'!D14</f>
        <v>ISIC</v>
      </c>
      <c r="E14" s="40">
        <v>15.0</v>
      </c>
      <c r="F14" s="40">
        <v>10.0</v>
      </c>
      <c r="G14" s="40">
        <v>5.0</v>
      </c>
      <c r="H14" s="25">
        <f t="shared" ref="H14:H18" si="1">(F14+G14)/E14</f>
        <v>1</v>
      </c>
      <c r="I14" s="24">
        <f t="shared" ref="I14:I18" si="2">(E14-SUM(F14:G14))-K14</f>
        <v>0</v>
      </c>
      <c r="J14" s="25">
        <f t="shared" ref="J14:J18" si="3">I14/E14</f>
        <v>0</v>
      </c>
      <c r="K14" s="24">
        <v>0.0</v>
      </c>
      <c r="L14" s="25">
        <f t="shared" ref="L14:L18" si="4">K14/E14</f>
        <v>0</v>
      </c>
      <c r="M14" s="40">
        <v>88.0</v>
      </c>
      <c r="N14" s="41">
        <v>0.4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FUNDAMENTOS DE INVESTIGACION</v>
      </c>
      <c r="B15" s="24" t="s">
        <v>54</v>
      </c>
      <c r="C15" s="24" t="str">
        <f>'1'!C15</f>
        <v>104A</v>
      </c>
      <c r="D15" s="24" t="str">
        <f>'1'!D15</f>
        <v>ISIC</v>
      </c>
      <c r="E15" s="40">
        <v>32.0</v>
      </c>
      <c r="F15" s="40">
        <v>16.0</v>
      </c>
      <c r="G15" s="40">
        <v>7.0</v>
      </c>
      <c r="H15" s="25">
        <f t="shared" si="1"/>
        <v>0.71875</v>
      </c>
      <c r="I15" s="24">
        <f t="shared" si="2"/>
        <v>9</v>
      </c>
      <c r="J15" s="25">
        <f t="shared" si="3"/>
        <v>0.28125</v>
      </c>
      <c r="K15" s="24">
        <v>0.0</v>
      </c>
      <c r="L15" s="25">
        <f t="shared" si="4"/>
        <v>0</v>
      </c>
      <c r="M15" s="40">
        <v>62.0</v>
      </c>
      <c r="N15" s="41">
        <v>0.67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TALLER DE BASE DE DATOS </v>
      </c>
      <c r="B16" s="24" t="s">
        <v>54</v>
      </c>
      <c r="C16" s="24" t="str">
        <f>'1'!C16</f>
        <v>504A</v>
      </c>
      <c r="D16" s="24" t="str">
        <f>'1'!D16</f>
        <v>ISIC</v>
      </c>
      <c r="E16" s="40">
        <v>24.0</v>
      </c>
      <c r="F16" s="40">
        <v>9.0</v>
      </c>
      <c r="G16" s="40">
        <v>7.0</v>
      </c>
      <c r="H16" s="25">
        <f t="shared" si="1"/>
        <v>0.6666666667</v>
      </c>
      <c r="I16" s="24">
        <f t="shared" si="2"/>
        <v>8</v>
      </c>
      <c r="J16" s="25">
        <f t="shared" si="3"/>
        <v>0.3333333333</v>
      </c>
      <c r="K16" s="24">
        <v>0.0</v>
      </c>
      <c r="L16" s="25">
        <f t="shared" si="4"/>
        <v>0</v>
      </c>
      <c r="M16" s="40">
        <v>61.0</v>
      </c>
      <c r="N16" s="41">
        <v>0.67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TALLER DE BASE DE DATOS</v>
      </c>
      <c r="B17" s="24" t="s">
        <v>54</v>
      </c>
      <c r="C17" s="24" t="str">
        <f>'1'!C17</f>
        <v>504B</v>
      </c>
      <c r="D17" s="24" t="str">
        <f>'1'!D17</f>
        <v>ISIC</v>
      </c>
      <c r="E17" s="40">
        <v>16.0</v>
      </c>
      <c r="F17" s="40">
        <v>9.0</v>
      </c>
      <c r="G17" s="40">
        <v>3.0</v>
      </c>
      <c r="H17" s="25">
        <f t="shared" si="1"/>
        <v>0.75</v>
      </c>
      <c r="I17" s="24">
        <f t="shared" si="2"/>
        <v>4</v>
      </c>
      <c r="J17" s="25">
        <f t="shared" si="3"/>
        <v>0.25</v>
      </c>
      <c r="K17" s="24">
        <v>0.0</v>
      </c>
      <c r="L17" s="25">
        <f t="shared" si="4"/>
        <v>0</v>
      </c>
      <c r="M17" s="40">
        <v>68.0</v>
      </c>
      <c r="N17" s="41">
        <v>0.75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tr">
        <f>'1'!A18</f>
        <v>TALLER DE SISTEMAS OPERATIVOS</v>
      </c>
      <c r="B18" s="40" t="s">
        <v>54</v>
      </c>
      <c r="C18" s="24" t="str">
        <f>'1'!C18</f>
        <v>ARRTR</v>
      </c>
      <c r="D18" s="24" t="str">
        <f>'1'!D18</f>
        <v>ISIC</v>
      </c>
      <c r="E18" s="40">
        <v>12.0</v>
      </c>
      <c r="F18" s="40">
        <v>2.0</v>
      </c>
      <c r="G18" s="40">
        <v>4.0</v>
      </c>
      <c r="H18" s="25">
        <f t="shared" si="1"/>
        <v>0.5</v>
      </c>
      <c r="I18" s="24">
        <f t="shared" si="2"/>
        <v>6</v>
      </c>
      <c r="J18" s="25">
        <f t="shared" si="3"/>
        <v>0.5</v>
      </c>
      <c r="K18" s="24">
        <v>0.0</v>
      </c>
      <c r="L18" s="25">
        <f t="shared" si="4"/>
        <v>0</v>
      </c>
      <c r="M18" s="40">
        <v>50.0</v>
      </c>
      <c r="N18" s="41">
        <v>0.5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9" t="s">
        <v>39</v>
      </c>
      <c r="B28" s="30" t="s">
        <v>40</v>
      </c>
      <c r="C28" s="30" t="s">
        <v>40</v>
      </c>
      <c r="D28" s="30" t="s">
        <v>40</v>
      </c>
      <c r="E28" s="30">
        <f t="shared" ref="E28:G28" si="5">SUM(E14:E27)</f>
        <v>99</v>
      </c>
      <c r="F28" s="30">
        <f t="shared" si="5"/>
        <v>46</v>
      </c>
      <c r="G28" s="30">
        <f t="shared" si="5"/>
        <v>26</v>
      </c>
      <c r="H28" s="31">
        <f>SUM(F28:G28)/E28</f>
        <v>0.7272727273</v>
      </c>
      <c r="I28" s="30">
        <f>(E28-SUM(F28:G28))-K28</f>
        <v>27</v>
      </c>
      <c r="J28" s="31">
        <f>I28/E28</f>
        <v>0.2727272727</v>
      </c>
      <c r="K28" s="30">
        <f>SUM(K14:K27)</f>
        <v>0</v>
      </c>
      <c r="L28" s="31">
        <f>K28/E28</f>
        <v>0</v>
      </c>
      <c r="M28" s="30">
        <f t="shared" ref="M28:N28" si="6">AVERAGE(M14:M27)</f>
        <v>65.8</v>
      </c>
      <c r="N28" s="32">
        <f t="shared" si="6"/>
        <v>0.598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3" t="s">
        <v>41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5" t="s">
        <v>42</v>
      </c>
      <c r="E33" s="1"/>
      <c r="F33" s="1"/>
      <c r="G33" s="3" t="s">
        <v>43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44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6" t="str">
        <f>B10</f>
        <v>MTI. IVONNE CARMONA LOEZA</v>
      </c>
      <c r="E37" s="37"/>
      <c r="F37" s="37"/>
      <c r="G37" s="42" t="s">
        <v>46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</cp:coreProperties>
</file>