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HVM\"/>
    </mc:Choice>
  </mc:AlternateContent>
  <xr:revisionPtr revIDLastSave="0" documentId="8_{EAB79568-3479-40B4-9BC7-DACF21C565B0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D15" i="25"/>
  <c r="C15" i="25"/>
  <c r="A15" i="25"/>
  <c r="J14" i="25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L14" i="25"/>
  <c r="L15" i="25"/>
  <c r="L16" i="25"/>
  <c r="L17" i="25"/>
  <c r="E18" i="25"/>
  <c r="H18" i="25" s="1"/>
  <c r="E28" i="24"/>
  <c r="E28" i="23"/>
  <c r="E28" i="22"/>
  <c r="I28" i="10"/>
  <c r="J28" i="10" s="1"/>
  <c r="H28" i="10"/>
  <c r="L28" i="10"/>
  <c r="I18" i="25" l="1"/>
  <c r="J18" i="25" s="1"/>
  <c r="L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<sst xmlns="http://schemas.openxmlformats.org/spreadsheetml/2006/main" count="204" uniqueCount="51">
  <si>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</si>
  <si>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</si>
  <si>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</si>
  <si>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</si>
  <si>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</si>
  <si>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</si>
  <si>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</si>
  <si>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</si>
  <si>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</si>
  <si>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</si>
  <si>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</si>
  <si>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</si>
  <si>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</si>
  <si>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</si>
  <si>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</si>
  <si>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</si>
  <si>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</si>
  <si>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</si>
  <si>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</si>
  <si>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</si>
  <si>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</si>
  <si>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</si>
  <si>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</si>
  <si>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</si>
  <si>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</si>
  <si>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</si>
  <si>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</si>
  <si>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</si>
  <si>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</si>
  <si>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</si>
  <si>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</si>
  <si>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</si>
  <si>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</si>
  <si>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</si>
  <si>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</si>
  <si>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</si>
  <si>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</si>
  <si>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</si>
  <si>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</si>
  <si>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</si>
  <si>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</si>
  <si>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</si>
  <si>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IGEM</t>
  </si>
  <si>
    <t>CALCULO DIFERENCIAL</t>
  </si>
  <si>
    <t>101-A</t>
  </si>
  <si>
    <t>107-A</t>
  </si>
  <si>
    <t>301-A</t>
  </si>
  <si>
    <t>307-A</t>
  </si>
  <si>
    <t>agosto-diciembre 2024</t>
  </si>
  <si>
    <t>D.E. TONATUIH SOSME SANCHEZ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</si>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</sst>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20</v>
      </c>
      <c r="C8" s="33"/>
      <c r="D8" s="14" t="s">
        <v>4</v>
      </c>
      <c r="E8" s="5">
        <v>4</v>
      </c>
      <c r="G8" s="4" t="s">
        <v>5</v>
      </c>
      <c r="H8" s="5">
        <v>2</v>
      </c>
      <c r="I8" s="32" t="s">
        <v>6</v>
      </c>
      <c r="J8" s="32"/>
      <c r="K8" s="32"/>
      <c r="L8" s="33" t="s">
        <v>48</v>
      </c>
      <c r="M8" s="33"/>
      <c r="N8" s="33"/>
    </row>
    <row r="10" spans="1:14" x14ac:dyDescent="0.25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43</v>
      </c>
      <c r="B14" s="9">
        <v>1</v>
      </c>
      <c r="C14" s="9" t="s">
        <v>44</v>
      </c>
      <c r="D14" s="9" t="s">
        <v>37</v>
      </c>
      <c r="E14" s="9"/>
      <c r="F14" s="9">
        <v>41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84</v>
      </c>
      <c r="N14" s="15">
        <v>0.65</v>
      </c>
    </row>
    <row r="15" spans="1:14" s="11" customFormat="1" x14ac:dyDescent="0.25">
      <c r="A15" s="8" t="s">
        <v>43</v>
      </c>
      <c r="B15" s="9">
        <v>1</v>
      </c>
      <c r="C15" s="9" t="s">
        <v>45</v>
      </c>
      <c r="D15" s="9" t="s">
        <v>42</v>
      </c>
      <c r="E15" s="9"/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80</v>
      </c>
      <c r="N15" s="15">
        <v>1</v>
      </c>
    </row>
    <row r="16" spans="1:14" s="11" customFormat="1" x14ac:dyDescent="0.25">
      <c r="A16" s="8" t="s">
        <v>35</v>
      </c>
      <c r="B16" s="9">
        <v>1</v>
      </c>
      <c r="C16" s="9" t="s">
        <v>46</v>
      </c>
      <c r="D16" s="9" t="s">
        <v>37</v>
      </c>
      <c r="E16" s="9"/>
      <c r="F16" s="9">
        <v>26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70</v>
      </c>
      <c r="N16" s="15">
        <v>1</v>
      </c>
    </row>
    <row r="17" spans="1:18" s="11" customFormat="1" x14ac:dyDescent="0.25">
      <c r="A17" s="8" t="s">
        <v>36</v>
      </c>
      <c r="B17" s="9">
        <v>1</v>
      </c>
      <c r="C17" s="9" t="s">
        <v>47</v>
      </c>
      <c r="D17" s="9" t="s">
        <v>42</v>
      </c>
      <c r="E17" s="9"/>
      <c r="F17" s="9">
        <v>33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82</v>
      </c>
      <c r="N17" s="15">
        <v>0.42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120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-120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79</v>
      </c>
      <c r="N28" s="19">
        <f>AVERAGE(N14:N27)</f>
        <v>0.76749999999999996</v>
      </c>
    </row>
    <row r="30" spans="1:18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38</v>
      </c>
      <c r="C14" s="9" t="str">
        <f>'1'!C14</f>
        <v>101-A</v>
      </c>
      <c r="D14" s="9" t="str">
        <f>'1'!D14</f>
        <v>IIND</v>
      </c>
      <c r="E14" s="9">
        <v>41</v>
      </c>
      <c r="F14" s="9"/>
      <c r="G14" s="9"/>
      <c r="H14" s="10"/>
      <c r="I14" s="9">
        <v>0</v>
      </c>
      <c r="J14" s="10"/>
      <c r="K14" s="9">
        <v>0</v>
      </c>
      <c r="L14" s="10">
        <v>0</v>
      </c>
      <c r="M14" s="9">
        <v>88.5</v>
      </c>
      <c r="N14" s="15">
        <v>0.92700000000000005</v>
      </c>
    </row>
    <row r="15" spans="1:14" s="11" customFormat="1" x14ac:dyDescent="0.25">
      <c r="A15" s="9" t="str">
        <f>'1'!A15</f>
        <v>CALCULO DIFERENCIAL</v>
      </c>
      <c r="B15" s="9" t="s">
        <v>38</v>
      </c>
      <c r="C15" s="9" t="str">
        <f>'1'!C15</f>
        <v>107-A</v>
      </c>
      <c r="D15" s="9" t="str">
        <f>'1'!D15</f>
        <v>IGEM</v>
      </c>
      <c r="E15" s="9">
        <v>20</v>
      </c>
      <c r="F15" s="9"/>
      <c r="G15" s="9"/>
      <c r="H15" s="10"/>
      <c r="I15" s="9">
        <v>0</v>
      </c>
      <c r="J15" s="10"/>
      <c r="K15" s="9">
        <v>0</v>
      </c>
      <c r="L15" s="10">
        <v>0</v>
      </c>
      <c r="M15" s="9">
        <v>90</v>
      </c>
      <c r="N15" s="15">
        <v>1</v>
      </c>
    </row>
    <row r="16" spans="1:14" s="11" customFormat="1" x14ac:dyDescent="0.25">
      <c r="A16" s="9" t="str">
        <f>'1'!A16</f>
        <v>ALGEBRALINEAL</v>
      </c>
      <c r="B16" s="9" t="s">
        <v>38</v>
      </c>
      <c r="C16" s="9" t="str">
        <f>'1'!C16</f>
        <v>301-A</v>
      </c>
      <c r="D16" s="9" t="str">
        <f>'1'!D16</f>
        <v>IIND</v>
      </c>
      <c r="E16" s="9">
        <v>26</v>
      </c>
      <c r="F16" s="9"/>
      <c r="G16" s="9"/>
      <c r="H16" s="10"/>
      <c r="I16" s="9">
        <v>0</v>
      </c>
      <c r="J16" s="10"/>
      <c r="K16" s="9">
        <v>0</v>
      </c>
      <c r="L16" s="10">
        <v>0</v>
      </c>
      <c r="M16" s="9">
        <v>90</v>
      </c>
      <c r="N16" s="15">
        <v>1</v>
      </c>
    </row>
    <row r="17" spans="1:14" s="11" customFormat="1" x14ac:dyDescent="0.25">
      <c r="A17" s="9" t="str">
        <f>'1'!A17</f>
        <v>ALGEBRA LINEAL</v>
      </c>
      <c r="B17" s="9" t="s">
        <v>38</v>
      </c>
      <c r="C17" s="9" t="str">
        <f>'1'!C17</f>
        <v>307-A</v>
      </c>
      <c r="D17" s="9" t="str">
        <f>'1'!D17</f>
        <v>IGEM</v>
      </c>
      <c r="E17" s="9">
        <v>33</v>
      </c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>
        <v>88</v>
      </c>
      <c r="N17" s="15">
        <v>0.73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120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>
        <f>AVERAGE(M14:M27)</f>
        <v>89.125</v>
      </c>
      <c r="N28" s="19">
        <f>AVERAGE(N14:N27)</f>
        <v>0.91425000000000001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39</v>
      </c>
      <c r="C14" s="9" t="str">
        <f>'1'!C14</f>
        <v>101-A</v>
      </c>
      <c r="D14" s="9" t="str">
        <f>'1'!D14</f>
        <v>IIND</v>
      </c>
      <c r="E14" s="9">
        <v>41</v>
      </c>
      <c r="F14" s="9"/>
      <c r="G14" s="9"/>
      <c r="H14" s="10"/>
      <c r="I14" s="9"/>
      <c r="J14" s="10"/>
      <c r="K14" s="9">
        <v>0</v>
      </c>
      <c r="L14" s="10">
        <v>0</v>
      </c>
      <c r="M14" s="9">
        <v>80</v>
      </c>
      <c r="N14" s="15">
        <v>1</v>
      </c>
    </row>
    <row r="15" spans="1:14" s="11" customFormat="1" x14ac:dyDescent="0.25">
      <c r="A15" s="9" t="str">
        <f>'1'!A15</f>
        <v>CALCULO DIFERENCIAL</v>
      </c>
      <c r="B15" s="9" t="s">
        <v>39</v>
      </c>
      <c r="C15" s="9" t="str">
        <f>'1'!C15</f>
        <v>107-A</v>
      </c>
      <c r="D15" s="9" t="str">
        <f>'1'!D15</f>
        <v>IGEM</v>
      </c>
      <c r="E15" s="9">
        <v>20</v>
      </c>
      <c r="F15" s="9"/>
      <c r="G15" s="9"/>
      <c r="H15" s="10"/>
      <c r="I15" s="9"/>
      <c r="J15" s="10"/>
      <c r="K15" s="9">
        <v>0</v>
      </c>
      <c r="L15" s="10">
        <v>0</v>
      </c>
      <c r="M15" s="9">
        <v>80</v>
      </c>
      <c r="N15" s="15">
        <v>1</v>
      </c>
    </row>
    <row r="16" spans="1:14" s="11" customFormat="1" x14ac:dyDescent="0.25">
      <c r="A16" s="9" t="str">
        <f>'1'!A16</f>
        <v>ALGEBRALINEAL</v>
      </c>
      <c r="B16" s="9" t="s">
        <v>39</v>
      </c>
      <c r="C16" s="9" t="str">
        <f>'1'!C16</f>
        <v>301-A</v>
      </c>
      <c r="D16" s="9" t="str">
        <f>'1'!D16</f>
        <v>IIND</v>
      </c>
      <c r="E16" s="9">
        <v>26</v>
      </c>
      <c r="F16" s="9"/>
      <c r="G16" s="9"/>
      <c r="H16" s="10"/>
      <c r="I16" s="9"/>
      <c r="J16" s="10"/>
      <c r="K16" s="9">
        <v>0</v>
      </c>
      <c r="L16" s="10">
        <v>0</v>
      </c>
      <c r="M16" s="9">
        <v>82</v>
      </c>
      <c r="N16" s="15">
        <v>0.08</v>
      </c>
    </row>
    <row r="17" spans="1:14" s="11" customFormat="1" x14ac:dyDescent="0.25">
      <c r="A17" s="9" t="str">
        <f>'1'!A17</f>
        <v>ALGEBRA LINEAL</v>
      </c>
      <c r="B17" s="9" t="s">
        <v>39</v>
      </c>
      <c r="C17" s="9" t="str">
        <f>'1'!C17</f>
        <v>307-A</v>
      </c>
      <c r="D17" s="9" t="str">
        <f>'1'!D17</f>
        <v>IGEM</v>
      </c>
      <c r="E17" s="9">
        <v>33</v>
      </c>
      <c r="F17" s="9"/>
      <c r="G17" s="9"/>
      <c r="H17" s="10"/>
      <c r="I17" s="9"/>
      <c r="J17" s="10"/>
      <c r="K17" s="9">
        <v>0</v>
      </c>
      <c r="L17" s="10">
        <v>0</v>
      </c>
      <c r="M17" s="9">
        <v>74</v>
      </c>
      <c r="N17" s="15">
        <v>0.96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120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0.76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40</v>
      </c>
      <c r="C14" s="9" t="str">
        <f>'1'!C14</f>
        <v>101-A</v>
      </c>
      <c r="D14" s="9" t="str">
        <f>'1'!D14</f>
        <v>IIND</v>
      </c>
      <c r="E14" s="9">
        <v>41</v>
      </c>
      <c r="F14" s="9"/>
      <c r="G14" s="9"/>
      <c r="H14" s="10"/>
      <c r="I14" s="9"/>
      <c r="J14" s="10"/>
      <c r="K14" s="9">
        <v>0</v>
      </c>
      <c r="L14" s="10">
        <v>0</v>
      </c>
      <c r="M14" s="9">
        <v>88</v>
      </c>
      <c r="N14" s="15">
        <v>0.78</v>
      </c>
    </row>
    <row r="15" spans="1:14" s="11" customFormat="1" x14ac:dyDescent="0.25">
      <c r="A15" s="9" t="str">
        <f>'1'!A15</f>
        <v>CALCULO DIFERENCIAL</v>
      </c>
      <c r="B15" s="9" t="s">
        <v>40</v>
      </c>
      <c r="C15" s="9" t="str">
        <f>'1'!C15</f>
        <v>107-A</v>
      </c>
      <c r="D15" s="9" t="str">
        <f>'1'!D15</f>
        <v>IGEM</v>
      </c>
      <c r="E15" s="9">
        <v>20</v>
      </c>
      <c r="F15" s="9"/>
      <c r="G15" s="9"/>
      <c r="H15" s="10"/>
      <c r="I15" s="9"/>
      <c r="J15" s="10"/>
      <c r="K15" s="9">
        <v>0</v>
      </c>
      <c r="L15" s="10">
        <v>0</v>
      </c>
      <c r="M15" s="9">
        <v>98</v>
      </c>
      <c r="N15" s="15">
        <v>0.8</v>
      </c>
    </row>
    <row r="16" spans="1:14" s="11" customFormat="1" x14ac:dyDescent="0.25">
      <c r="A16" s="9" t="str">
        <f>'1'!A16</f>
        <v>ALGEBRALINEAL</v>
      </c>
      <c r="B16" s="9" t="s">
        <v>40</v>
      </c>
      <c r="C16" s="9" t="str">
        <f>'1'!C16</f>
        <v>301-A</v>
      </c>
      <c r="D16" s="9" t="str">
        <f>'1'!D16</f>
        <v>IIND</v>
      </c>
      <c r="E16" s="9">
        <v>26</v>
      </c>
      <c r="F16" s="9"/>
      <c r="G16" s="9"/>
      <c r="H16" s="10"/>
      <c r="I16" s="9"/>
      <c r="J16" s="10"/>
      <c r="K16" s="9">
        <v>0</v>
      </c>
      <c r="L16" s="10">
        <v>0</v>
      </c>
      <c r="M16" s="9">
        <v>90</v>
      </c>
      <c r="N16" s="15">
        <v>1</v>
      </c>
    </row>
    <row r="17" spans="1:14" s="11" customFormat="1" x14ac:dyDescent="0.25">
      <c r="A17" s="9" t="s">
        <v>36</v>
      </c>
      <c r="B17" s="9" t="s">
        <v>40</v>
      </c>
      <c r="C17" s="9" t="str">
        <f>'1'!C17</f>
        <v>307-A</v>
      </c>
      <c r="D17" s="9" t="str">
        <f>'1'!D17</f>
        <v>IGEM</v>
      </c>
      <c r="E17" s="9">
        <v>33</v>
      </c>
      <c r="F17" s="9"/>
      <c r="G17" s="9"/>
      <c r="H17" s="10"/>
      <c r="I17" s="9"/>
      <c r="J17" s="10"/>
      <c r="K17" s="9">
        <v>0</v>
      </c>
      <c r="L17" s="10">
        <v>0</v>
      </c>
      <c r="M17" s="9">
        <v>68</v>
      </c>
      <c r="N17" s="15">
        <v>0.94</v>
      </c>
    </row>
    <row r="18" spans="1:14" s="11" customFormat="1" x14ac:dyDescent="0.25">
      <c r="A18" s="9" t="s">
        <v>36</v>
      </c>
      <c r="B18" s="9" t="s">
        <v>41</v>
      </c>
      <c r="C18" s="9" t="s">
        <v>46</v>
      </c>
      <c r="D18" s="9" t="s">
        <v>37</v>
      </c>
      <c r="E18" s="9">
        <v>26</v>
      </c>
      <c r="F18" s="9"/>
      <c r="G18" s="9"/>
      <c r="H18" s="10"/>
      <c r="I18" s="9"/>
      <c r="J18" s="10"/>
      <c r="K18" s="9">
        <v>0</v>
      </c>
      <c r="L18" s="10">
        <v>0</v>
      </c>
      <c r="M18" s="9">
        <v>98</v>
      </c>
      <c r="N18" s="15">
        <v>0.84</v>
      </c>
    </row>
    <row r="19" spans="1:14" s="11" customFormat="1" x14ac:dyDescent="0.25">
      <c r="A19" s="9" t="s">
        <v>36</v>
      </c>
      <c r="B19" s="9" t="s">
        <v>41</v>
      </c>
      <c r="C19" s="9" t="s">
        <v>47</v>
      </c>
      <c r="D19" s="9" t="s">
        <v>42</v>
      </c>
      <c r="E19" s="9">
        <v>33</v>
      </c>
      <c r="F19" s="9"/>
      <c r="G19" s="9"/>
      <c r="H19" s="10"/>
      <c r="I19" s="9"/>
      <c r="J19" s="10"/>
      <c r="K19" s="9">
        <v>0</v>
      </c>
      <c r="L19" s="10">
        <v>0</v>
      </c>
      <c r="M19" s="9">
        <v>96</v>
      </c>
      <c r="N19" s="15">
        <v>0.82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179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>
        <f>AVERAGE(M14:M27)</f>
        <v>89.666666666666671</v>
      </c>
      <c r="N28" s="19">
        <f>AVERAGE(N14:N27)</f>
        <v>0.8633333333333334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abSelected="1" zoomScale="80" zoomScaleNormal="80" zoomScaleSheetLayoutView="100" workbookViewId="0">
      <selection activeCell="I16" sqref="I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50</v>
      </c>
      <c r="C14" s="9" t="str">
        <f>'1'!C14</f>
        <v>101-A</v>
      </c>
      <c r="D14" s="9" t="str">
        <f>'1'!D14</f>
        <v>IIND</v>
      </c>
      <c r="E14" s="9">
        <v>41</v>
      </c>
      <c r="F14" s="9">
        <v>40</v>
      </c>
      <c r="G14" s="9">
        <v>0</v>
      </c>
      <c r="H14" s="10">
        <v>0.98</v>
      </c>
      <c r="I14" s="9">
        <v>1</v>
      </c>
      <c r="J14" s="10">
        <f t="shared" ref="J14:J18" si="0">I14/E14</f>
        <v>2.4390243902439025E-2</v>
      </c>
      <c r="K14" s="9">
        <v>0</v>
      </c>
      <c r="L14" s="10">
        <f t="shared" ref="L14:L18" si="1">K14/E14</f>
        <v>0</v>
      </c>
      <c r="M14" s="9">
        <v>78</v>
      </c>
      <c r="N14" s="15">
        <v>0.98</v>
      </c>
    </row>
    <row r="15" spans="1:14" s="11" customFormat="1" x14ac:dyDescent="0.25">
      <c r="A15" s="9" t="str">
        <f>'1'!A15</f>
        <v>CALCULO DIFERENCIAL</v>
      </c>
      <c r="B15" s="9" t="s">
        <v>50</v>
      </c>
      <c r="C15" s="9" t="str">
        <f>'1'!C15</f>
        <v>107-A</v>
      </c>
      <c r="D15" s="9" t="str">
        <f>'1'!D15</f>
        <v>IGEM</v>
      </c>
      <c r="E15" s="9">
        <v>20</v>
      </c>
      <c r="F15" s="9">
        <v>20</v>
      </c>
      <c r="G15" s="9">
        <v>0</v>
      </c>
      <c r="H15" s="10">
        <v>1</v>
      </c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87</v>
      </c>
      <c r="N15" s="15">
        <v>1</v>
      </c>
    </row>
    <row r="16" spans="1:14" s="11" customFormat="1" x14ac:dyDescent="0.25">
      <c r="A16" s="9" t="str">
        <f>'1'!A16</f>
        <v>ALGEBRALINEAL</v>
      </c>
      <c r="B16" s="9" t="s">
        <v>50</v>
      </c>
      <c r="C16" s="9" t="str">
        <f>'1'!C16</f>
        <v>301-A</v>
      </c>
      <c r="D16" s="9" t="str">
        <f>'1'!D16</f>
        <v>IIND</v>
      </c>
      <c r="E16" s="9">
        <v>26</v>
      </c>
      <c r="F16" s="9">
        <v>25</v>
      </c>
      <c r="G16" s="9">
        <v>1</v>
      </c>
      <c r="H16" s="10"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83</v>
      </c>
      <c r="N16" s="15">
        <v>1</v>
      </c>
    </row>
    <row r="17" spans="1:14" s="11" customFormat="1" x14ac:dyDescent="0.25">
      <c r="A17" s="9" t="str">
        <f>'1'!A17</f>
        <v>ALGEBRA LINEAL</v>
      </c>
      <c r="B17" s="9" t="s">
        <v>50</v>
      </c>
      <c r="C17" s="9" t="str">
        <f>'1'!C17</f>
        <v>307-A</v>
      </c>
      <c r="D17" s="9" t="str">
        <f>'1'!D17</f>
        <v>IGEM</v>
      </c>
      <c r="E17" s="9">
        <v>34</v>
      </c>
      <c r="F17" s="9">
        <v>32</v>
      </c>
      <c r="G17" s="9">
        <v>2</v>
      </c>
      <c r="H17" s="10">
        <v>0.94</v>
      </c>
      <c r="I17" s="9">
        <v>0</v>
      </c>
      <c r="J17" s="10">
        <f t="shared" si="0"/>
        <v>0</v>
      </c>
      <c r="K17" s="9">
        <v>0</v>
      </c>
      <c r="L17" s="10">
        <f t="shared" si="1"/>
        <v>0</v>
      </c>
      <c r="M17" s="9">
        <v>88</v>
      </c>
      <c r="N17" s="15">
        <v>0.44</v>
      </c>
    </row>
    <row r="18" spans="1:14" ht="13.8" thickBot="1" x14ac:dyDescent="0.3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121</v>
      </c>
      <c r="F18" s="17">
        <f>SUM(F14:F17)</f>
        <v>117</v>
      </c>
      <c r="G18" s="17">
        <f>SUM(G14:G17)</f>
        <v>3</v>
      </c>
      <c r="H18" s="18">
        <f>SUM(F18:G18)/E18</f>
        <v>0.99173553719008267</v>
      </c>
      <c r="I18" s="17">
        <f t="shared" ref="I18" si="2">(E18-SUM(F18:G18))-K18</f>
        <v>1</v>
      </c>
      <c r="J18" s="18">
        <f t="shared" si="0"/>
        <v>8.2644628099173556E-3</v>
      </c>
      <c r="K18" s="17">
        <f>SUM(K14:K17)</f>
        <v>0</v>
      </c>
      <c r="L18" s="18">
        <f t="shared" si="1"/>
        <v>0</v>
      </c>
      <c r="M18" s="17">
        <f>AVERAGE(M14:M17)</f>
        <v>84</v>
      </c>
      <c r="N18" s="19">
        <f>AVERAGE(N14:N17)</f>
        <v>0.85499999999999998</v>
      </c>
    </row>
    <row r="20" spans="1:14" ht="120" customHeight="1" x14ac:dyDescent="0.25">
      <c r="A20" s="29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2"/>
    </row>
    <row r="23" spans="1:14" x14ac:dyDescent="0.25">
      <c r="B23" s="36" t="s">
        <v>26</v>
      </c>
      <c r="C23" s="36"/>
      <c r="D23" s="36"/>
      <c r="G23" s="21" t="s">
        <v>27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tr">
        <f>B10</f>
        <v>ING. HUMBERTO VEGA MULATO</v>
      </c>
      <c r="C27" s="39"/>
      <c r="D27" s="39"/>
      <c r="E27" s="13"/>
      <c r="F27" s="13"/>
      <c r="G27" s="39" t="s">
        <v>49</v>
      </c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2025-01-10T20:51:42Z</dcterms:modified>
  <cp:category/>
  <cp:contentStatus/>
</cp:coreProperties>
</file>