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PPC\"/>
    </mc:Choice>
  </mc:AlternateContent>
  <xr:revisionPtr revIDLastSave="0" documentId="8_{33EC132A-D403-421A-BADA-C2BB1E6E4AEB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25" l="1"/>
  <c r="H16" i="25"/>
  <c r="H14" i="25"/>
  <c r="A21" i="24"/>
  <c r="C21" i="24"/>
  <c r="D21" i="24"/>
  <c r="E21" i="24"/>
  <c r="A14" i="22"/>
  <c r="C14" i="22"/>
  <c r="D14" i="22"/>
  <c r="E14" i="22"/>
  <c r="H14" i="22"/>
  <c r="I14" i="22"/>
  <c r="J14" i="22"/>
  <c r="L14" i="22"/>
  <c r="A15" i="22"/>
  <c r="C15" i="22"/>
  <c r="D15" i="22"/>
  <c r="H15" i="22"/>
  <c r="I15" i="22"/>
  <c r="J15" i="22"/>
  <c r="L15" i="22"/>
  <c r="A16" i="22"/>
  <c r="C16" i="22"/>
  <c r="D16" i="22"/>
  <c r="H16" i="22"/>
  <c r="I16" i="22"/>
  <c r="J16" i="22"/>
  <c r="L16" i="22"/>
  <c r="A17" i="22"/>
  <c r="C17" i="22"/>
  <c r="D17" i="22"/>
  <c r="H17" i="22"/>
  <c r="I17" i="22"/>
  <c r="J17" i="22"/>
  <c r="L17" i="22"/>
  <c r="B37" i="10" l="1"/>
  <c r="N28" i="25"/>
  <c r="M28" i="25"/>
  <c r="K28" i="25"/>
  <c r="G28" i="25"/>
  <c r="F28" i="25"/>
  <c r="I17" i="25"/>
  <c r="J17" i="25" s="1"/>
  <c r="D17" i="25"/>
  <c r="C17" i="25"/>
  <c r="A17" i="25"/>
  <c r="I16" i="25"/>
  <c r="J16" i="25" s="1"/>
  <c r="D16" i="25"/>
  <c r="C16" i="25"/>
  <c r="A16" i="25"/>
  <c r="I15" i="25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I21" i="24"/>
  <c r="J21" i="24" s="1"/>
  <c r="I19" i="24"/>
  <c r="J19" i="24" s="1"/>
  <c r="I18" i="24"/>
  <c r="J18" i="24" s="1"/>
  <c r="I17" i="24"/>
  <c r="J17" i="24" s="1"/>
  <c r="I16" i="24"/>
  <c r="J16" i="24" s="1"/>
  <c r="D16" i="24"/>
  <c r="I15" i="24"/>
  <c r="J15" i="24" s="1"/>
  <c r="D15" i="24"/>
  <c r="C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I17" i="23"/>
  <c r="J17" i="23" s="1"/>
  <c r="D17" i="23"/>
  <c r="C17" i="23"/>
  <c r="A17" i="23"/>
  <c r="I16" i="23"/>
  <c r="J16" i="23" s="1"/>
  <c r="D16" i="23"/>
  <c r="C16" i="23"/>
  <c r="A16" i="23"/>
  <c r="I15" i="23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H15" i="25"/>
  <c r="E28" i="25"/>
  <c r="L14" i="24"/>
  <c r="L15" i="24"/>
  <c r="L16" i="24"/>
  <c r="L17" i="24"/>
  <c r="L18" i="24"/>
  <c r="L19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<sst xmlns="http://schemas.openxmlformats.org/spreadsheetml/2006/main" count="216" uniqueCount="52">
  <si>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</si>
  <si>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</si>
  <si>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</si>
  <si>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</si>
  <si>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</si>
  <si>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</si>
  <si>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</si>
  <si>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</si>
  <si>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</si>
  <si>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</si>
  <si>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</si>
  <si>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</si>
  <si>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</si>
  <si>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</si>
  <si>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</si>
  <si>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</si>
  <si>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</si>
  <si>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</si>
  <si>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</si>
  <si>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</si>
  <si>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</si>
  <si>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</si>
  <si>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</si>
  <si>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</si>
  <si>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</si>
  <si>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</si>
  <si>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</si>
  <si>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</si>
  <si>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</si>
  <si>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</si>
  <si>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</si>
  <si>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</si>
  <si>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</si>
  <si>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</si>
  <si>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</si>
  <si>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PABLO PROMOTOR CAMPECHANO</t>
  </si>
  <si>
    <t>IIND</t>
  </si>
  <si>
    <t>AGOSTO-DICIEMBRE 2024</t>
  </si>
  <si>
    <t>FUNDAMENTOS DE FISICA</t>
  </si>
  <si>
    <t>IGEM</t>
  </si>
  <si>
    <t>CALCULO VECTORIAL</t>
  </si>
  <si>
    <t>301A</t>
  </si>
  <si>
    <t>107A</t>
  </si>
  <si>
    <t>ESTADISTICA INFERENCIAL I</t>
  </si>
  <si>
    <t>301C</t>
  </si>
  <si>
    <t>PROBABILIDAD Y ESTADISTICA DESCRIPTIVA</t>
  </si>
  <si>
    <t>307B</t>
  </si>
  <si>
    <t>DEPARTAMENTO DE CIENCIAS BASICAS</t>
  </si>
  <si>
    <t>III</t>
  </si>
  <si>
    <t>IV</t>
  </si>
  <si>
    <t>V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</si>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</sst>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10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4</v>
      </c>
      <c r="I8" s="34" t="s">
        <v>7</v>
      </c>
      <c r="J8" s="34"/>
      <c r="K8" s="34"/>
      <c r="L8" s="28" t="s">
        <v>37</v>
      </c>
      <c r="M8" s="28"/>
      <c r="N8" s="28"/>
    </row>
    <row r="10" spans="1:14" x14ac:dyDescent="0.25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38</v>
      </c>
      <c r="B14" s="9" t="s">
        <v>21</v>
      </c>
      <c r="C14" s="9" t="s">
        <v>42</v>
      </c>
      <c r="D14" s="9" t="s">
        <v>39</v>
      </c>
      <c r="E14" s="9">
        <v>19</v>
      </c>
      <c r="F14" s="9">
        <v>18</v>
      </c>
      <c r="G14" s="9"/>
      <c r="H14" s="10">
        <f t="shared" ref="H14:H27" si="0">F14/E14</f>
        <v>0.94736842105263153</v>
      </c>
      <c r="I14" s="9">
        <f t="shared" ref="I14:I28" si="1">(E14-SUM(F14:G14))-K14</f>
        <v>1</v>
      </c>
      <c r="J14" s="10">
        <f t="shared" ref="J14:J28" si="2">I14/E14</f>
        <v>5.2631578947368418E-2</v>
      </c>
      <c r="K14" s="9">
        <v>0</v>
      </c>
      <c r="L14" s="10">
        <f t="shared" ref="L14:L28" si="3">K14/E14</f>
        <v>0</v>
      </c>
      <c r="M14" s="9">
        <v>92.5</v>
      </c>
      <c r="N14" s="15">
        <v>0.4733</v>
      </c>
    </row>
    <row r="15" spans="1:14" s="11" customFormat="1" x14ac:dyDescent="0.25">
      <c r="A15" s="8" t="s">
        <v>40</v>
      </c>
      <c r="B15" s="9" t="s">
        <v>21</v>
      </c>
      <c r="C15" s="9" t="s">
        <v>41</v>
      </c>
      <c r="D15" s="9" t="s">
        <v>36</v>
      </c>
      <c r="E15" s="9">
        <v>24</v>
      </c>
      <c r="F15" s="9">
        <v>24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87.29</v>
      </c>
      <c r="N15" s="15">
        <v>0.45829999999999999</v>
      </c>
    </row>
    <row r="16" spans="1:14" s="11" customFormat="1" x14ac:dyDescent="0.25">
      <c r="A16" s="8" t="s">
        <v>43</v>
      </c>
      <c r="B16" s="9" t="s">
        <v>21</v>
      </c>
      <c r="C16" s="9" t="s">
        <v>44</v>
      </c>
      <c r="D16" s="9" t="s">
        <v>36</v>
      </c>
      <c r="E16" s="9">
        <v>14</v>
      </c>
      <c r="F16" s="9">
        <v>14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82.14</v>
      </c>
      <c r="N16" s="15">
        <v>0.42849999999999999</v>
      </c>
    </row>
    <row r="17" spans="1:18" s="11" customFormat="1" ht="26.4" x14ac:dyDescent="0.25">
      <c r="A17" s="8" t="s">
        <v>45</v>
      </c>
      <c r="B17" s="9" t="s">
        <v>21</v>
      </c>
      <c r="C17" s="9" t="s">
        <v>46</v>
      </c>
      <c r="D17" s="9" t="s">
        <v>39</v>
      </c>
      <c r="E17" s="9">
        <v>14</v>
      </c>
      <c r="F17" s="9">
        <v>13</v>
      </c>
      <c r="G17" s="9"/>
      <c r="H17" s="10">
        <f t="shared" si="0"/>
        <v>0.9285714285714286</v>
      </c>
      <c r="I17" s="9">
        <f t="shared" si="1"/>
        <v>1</v>
      </c>
      <c r="J17" s="10">
        <f t="shared" si="2"/>
        <v>7.1428571428571425E-2</v>
      </c>
      <c r="K17" s="9">
        <v>0</v>
      </c>
      <c r="L17" s="10">
        <f t="shared" si="3"/>
        <v>0</v>
      </c>
      <c r="M17" s="9">
        <v>82.81</v>
      </c>
      <c r="N17" s="15">
        <v>0.64280000000000004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69</v>
      </c>
      <c r="G28" s="17">
        <f>SUM(G14:G27)</f>
        <v>0</v>
      </c>
      <c r="H28" s="18">
        <f>SUM(F28:G28)/E28</f>
        <v>0.971830985915493</v>
      </c>
      <c r="I28" s="17">
        <f t="shared" si="1"/>
        <v>2</v>
      </c>
      <c r="J28" s="18">
        <f t="shared" si="2"/>
        <v>2.8169014084507043E-2</v>
      </c>
      <c r="K28" s="17">
        <f>SUM(K14:K27)</f>
        <v>0</v>
      </c>
      <c r="L28" s="18">
        <f t="shared" si="3"/>
        <v>0</v>
      </c>
      <c r="M28" s="17">
        <f>AVERAGE(M14:M27)</f>
        <v>86.185000000000002</v>
      </c>
      <c r="N28" s="19">
        <f>AVERAGE(N14:N27)</f>
        <v>0.50072500000000009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PABLO PROMOTOR CAMPECHANO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0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47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AGOSTO-DICIEMBRE 2024</v>
      </c>
      <c r="M8" s="28"/>
      <c r="N8" s="28"/>
    </row>
    <row r="10" spans="1:14" x14ac:dyDescent="0.25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FUNDAMENTOS DE FISICA</v>
      </c>
      <c r="B14" s="9" t="s">
        <v>48</v>
      </c>
      <c r="C14" s="9" t="str">
        <f>'1'!C14</f>
        <v>107A</v>
      </c>
      <c r="D14" s="9" t="str">
        <f>'1'!D14</f>
        <v>IGEM</v>
      </c>
      <c r="E14" s="9">
        <f>'1'!E14</f>
        <v>19</v>
      </c>
      <c r="F14" s="9">
        <v>19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91.05</v>
      </c>
      <c r="N14" s="15">
        <v>0.36840000000000001</v>
      </c>
    </row>
    <row r="15" spans="1:14" s="11" customFormat="1" x14ac:dyDescent="0.25">
      <c r="A15" s="9" t="str">
        <f>'1'!A15</f>
        <v>CALCULO VECTORIAL</v>
      </c>
      <c r="B15" s="9" t="s">
        <v>48</v>
      </c>
      <c r="C15" s="9" t="str">
        <f>'1'!C15</f>
        <v>301A</v>
      </c>
      <c r="D15" s="9" t="str">
        <f>'1'!D15</f>
        <v>IIND</v>
      </c>
      <c r="E15" s="9">
        <v>30</v>
      </c>
      <c r="F15" s="9">
        <v>28</v>
      </c>
      <c r="G15" s="9"/>
      <c r="H15" s="10">
        <f t="shared" si="0"/>
        <v>0.93333333333333335</v>
      </c>
      <c r="I15" s="9">
        <f t="shared" si="1"/>
        <v>2</v>
      </c>
      <c r="J15" s="10">
        <f t="shared" si="2"/>
        <v>6.6666666666666666E-2</v>
      </c>
      <c r="K15" s="9"/>
      <c r="L15" s="10">
        <f t="shared" si="3"/>
        <v>0</v>
      </c>
      <c r="M15" s="9">
        <v>77.33</v>
      </c>
      <c r="N15" s="15">
        <v>0.70830000000000004</v>
      </c>
    </row>
    <row r="16" spans="1:14" s="11" customFormat="1" x14ac:dyDescent="0.25">
      <c r="A16" s="9" t="str">
        <f>'1'!A16</f>
        <v>ESTADISTICA INFERENCIAL I</v>
      </c>
      <c r="B16" s="9" t="s">
        <v>48</v>
      </c>
      <c r="C16" s="9" t="str">
        <f>'1'!C16</f>
        <v>301C</v>
      </c>
      <c r="D16" s="9" t="str">
        <f>'1'!D16</f>
        <v>IIND</v>
      </c>
      <c r="E16" s="9">
        <v>15</v>
      </c>
      <c r="F16" s="9">
        <v>14</v>
      </c>
      <c r="G16" s="9"/>
      <c r="H16" s="10">
        <f t="shared" si="0"/>
        <v>0.93333333333333335</v>
      </c>
      <c r="I16" s="9">
        <f t="shared" si="1"/>
        <v>1</v>
      </c>
      <c r="J16" s="10">
        <f t="shared" si="2"/>
        <v>6.6666666666666666E-2</v>
      </c>
      <c r="K16" s="9"/>
      <c r="L16" s="10">
        <f t="shared" si="3"/>
        <v>0</v>
      </c>
      <c r="M16" s="9">
        <v>78.33</v>
      </c>
      <c r="N16" s="15">
        <v>0.8</v>
      </c>
    </row>
    <row r="17" spans="1:14" s="11" customFormat="1" ht="26.4" x14ac:dyDescent="0.25">
      <c r="A17" s="9" t="str">
        <f>'1'!A17</f>
        <v>PROBABILIDAD Y ESTADISTICA DESCRIPTIVA</v>
      </c>
      <c r="B17" s="9" t="s">
        <v>48</v>
      </c>
      <c r="C17" s="9" t="str">
        <f>'1'!C17</f>
        <v>307B</v>
      </c>
      <c r="D17" s="9" t="str">
        <f>'1'!D17</f>
        <v>IGEM</v>
      </c>
      <c r="E17" s="9">
        <v>17</v>
      </c>
      <c r="F17" s="9">
        <v>11</v>
      </c>
      <c r="G17" s="9"/>
      <c r="H17" s="10">
        <f t="shared" si="0"/>
        <v>0.6470588235294118</v>
      </c>
      <c r="I17" s="9">
        <f t="shared" si="1"/>
        <v>6</v>
      </c>
      <c r="J17" s="10">
        <f t="shared" si="2"/>
        <v>0.35294117647058826</v>
      </c>
      <c r="K17" s="9"/>
      <c r="L17" s="10">
        <f t="shared" si="3"/>
        <v>0</v>
      </c>
      <c r="M17" s="9">
        <v>57.05</v>
      </c>
      <c r="N17" s="15">
        <v>0.64700000000000002</v>
      </c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81</v>
      </c>
      <c r="F28" s="17">
        <f>SUM(F14:F27)</f>
        <v>72</v>
      </c>
      <c r="G28" s="17">
        <f>SUM(G14:G27)</f>
        <v>0</v>
      </c>
      <c r="H28" s="18">
        <f>SUM(F28:G28)/E28</f>
        <v>0.88888888888888884</v>
      </c>
      <c r="I28" s="17">
        <f t="shared" si="1"/>
        <v>9</v>
      </c>
      <c r="J28" s="18">
        <f t="shared" si="2"/>
        <v>0.1111111111111111</v>
      </c>
      <c r="K28" s="17">
        <f>SUM(K14:K27)</f>
        <v>0</v>
      </c>
      <c r="L28" s="18">
        <f t="shared" si="3"/>
        <v>0</v>
      </c>
      <c r="M28" s="17">
        <f>AVERAGE(M14:M27)</f>
        <v>75.94</v>
      </c>
      <c r="N28" s="19">
        <f>AVERAGE(N14:N27)</f>
        <v>0.63092499999999996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PABLO PROMOTOR CAMPECHANO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7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47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AGOSTO-DICIEMBRE 2024</v>
      </c>
      <c r="M8" s="28"/>
      <c r="N8" s="28"/>
    </row>
    <row r="10" spans="1:14" x14ac:dyDescent="0.25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FUNDAMENTOS DE FISICA</v>
      </c>
      <c r="B14" s="9" t="s">
        <v>48</v>
      </c>
      <c r="C14" s="9" t="str">
        <f>'1'!C14</f>
        <v>107A</v>
      </c>
      <c r="D14" s="9" t="str">
        <f>'1'!D14</f>
        <v>IGEM</v>
      </c>
      <c r="E14" s="9">
        <f>'1'!E14</f>
        <v>19</v>
      </c>
      <c r="F14" s="9">
        <v>19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91.05</v>
      </c>
      <c r="N14" s="15">
        <v>0.36840000000000001</v>
      </c>
    </row>
    <row r="15" spans="1:14" s="11" customFormat="1" x14ac:dyDescent="0.25">
      <c r="A15" s="9" t="str">
        <f>'1'!A15</f>
        <v>CALCULO VECTORIAL</v>
      </c>
      <c r="B15" s="9" t="s">
        <v>48</v>
      </c>
      <c r="C15" s="9" t="str">
        <f>'1'!C15</f>
        <v>301A</v>
      </c>
      <c r="D15" s="9" t="str">
        <f>'1'!D15</f>
        <v>IIND</v>
      </c>
      <c r="E15" s="9">
        <v>30</v>
      </c>
      <c r="F15" s="9">
        <v>28</v>
      </c>
      <c r="G15" s="9"/>
      <c r="H15" s="10">
        <f t="shared" si="0"/>
        <v>0.93333333333333335</v>
      </c>
      <c r="I15" s="9">
        <f t="shared" si="1"/>
        <v>2</v>
      </c>
      <c r="J15" s="10">
        <f t="shared" si="2"/>
        <v>6.6666666666666666E-2</v>
      </c>
      <c r="K15" s="9">
        <v>0</v>
      </c>
      <c r="L15" s="10">
        <f t="shared" si="3"/>
        <v>0</v>
      </c>
      <c r="M15" s="9">
        <v>77.33</v>
      </c>
      <c r="N15" s="15">
        <v>0.70830000000000004</v>
      </c>
    </row>
    <row r="16" spans="1:14" s="11" customFormat="1" x14ac:dyDescent="0.25">
      <c r="A16" s="9" t="str">
        <f>'1'!A16</f>
        <v>ESTADISTICA INFERENCIAL I</v>
      </c>
      <c r="B16" s="9" t="s">
        <v>48</v>
      </c>
      <c r="C16" s="9" t="str">
        <f>'1'!C16</f>
        <v>301C</v>
      </c>
      <c r="D16" s="9" t="str">
        <f>'1'!D16</f>
        <v>IIND</v>
      </c>
      <c r="E16" s="9">
        <v>15</v>
      </c>
      <c r="F16" s="9">
        <v>14</v>
      </c>
      <c r="G16" s="9"/>
      <c r="H16" s="10">
        <f t="shared" si="0"/>
        <v>0.93333333333333335</v>
      </c>
      <c r="I16" s="9">
        <f t="shared" si="1"/>
        <v>1</v>
      </c>
      <c r="J16" s="10">
        <f t="shared" si="2"/>
        <v>6.6666666666666666E-2</v>
      </c>
      <c r="K16" s="9">
        <v>0</v>
      </c>
      <c r="L16" s="10">
        <f t="shared" si="3"/>
        <v>0</v>
      </c>
      <c r="M16" s="9">
        <v>78.33</v>
      </c>
      <c r="N16" s="15">
        <v>0.8</v>
      </c>
    </row>
    <row r="17" spans="1:14" s="11" customFormat="1" ht="26.4" x14ac:dyDescent="0.25">
      <c r="A17" s="9" t="str">
        <f>'1'!A17</f>
        <v>PROBABILIDAD Y ESTADISTICA DESCRIPTIVA</v>
      </c>
      <c r="B17" s="9" t="s">
        <v>48</v>
      </c>
      <c r="C17" s="9" t="str">
        <f>'1'!C17</f>
        <v>307B</v>
      </c>
      <c r="D17" s="9" t="str">
        <f>'1'!D17</f>
        <v>IGEM</v>
      </c>
      <c r="E17" s="9">
        <v>17</v>
      </c>
      <c r="F17" s="9">
        <v>11</v>
      </c>
      <c r="G17" s="9"/>
      <c r="H17" s="10">
        <f t="shared" si="0"/>
        <v>0.6470588235294118</v>
      </c>
      <c r="I17" s="9">
        <f t="shared" si="1"/>
        <v>6</v>
      </c>
      <c r="J17" s="10">
        <f t="shared" si="2"/>
        <v>0.35294117647058826</v>
      </c>
      <c r="K17" s="9">
        <v>0</v>
      </c>
      <c r="L17" s="10">
        <f t="shared" si="3"/>
        <v>0</v>
      </c>
      <c r="M17" s="9">
        <v>57.05</v>
      </c>
      <c r="N17" s="15">
        <v>0.64700000000000002</v>
      </c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81</v>
      </c>
      <c r="F28" s="17">
        <f>SUM(F14:F27)</f>
        <v>72</v>
      </c>
      <c r="G28" s="17">
        <f>SUM(G14:G27)</f>
        <v>0</v>
      </c>
      <c r="H28" s="18">
        <f>SUM(F28:G28)/E28</f>
        <v>0.88888888888888884</v>
      </c>
      <c r="I28" s="17">
        <f t="shared" si="1"/>
        <v>9</v>
      </c>
      <c r="J28" s="18">
        <f t="shared" si="2"/>
        <v>0.1111111111111111</v>
      </c>
      <c r="K28" s="17">
        <f>SUM(K14:K27)</f>
        <v>0</v>
      </c>
      <c r="L28" s="18">
        <f t="shared" si="3"/>
        <v>0</v>
      </c>
      <c r="M28" s="17">
        <f>AVERAGE(M14:M27)</f>
        <v>75.94</v>
      </c>
      <c r="N28" s="19">
        <f>AVERAGE(N14:N27)</f>
        <v>0.63092499999999996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PABLO PROMOTOR CAMPECHANO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N16" sqref="N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47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AGOSTO-DICIEMBRE 2024</v>
      </c>
      <c r="M8" s="28"/>
      <c r="N8" s="28"/>
    </row>
    <row r="10" spans="1:14" x14ac:dyDescent="0.25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FUNDAMENTOS DE FISICA</v>
      </c>
      <c r="B14" s="9" t="s">
        <v>49</v>
      </c>
      <c r="C14" s="9" t="str">
        <f>'1'!C14</f>
        <v>107A</v>
      </c>
      <c r="D14" s="9" t="str">
        <f>'1'!D14</f>
        <v>IGEM</v>
      </c>
      <c r="E14" s="9">
        <f>'1'!E14</f>
        <v>19</v>
      </c>
      <c r="F14" s="9">
        <v>19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100</v>
      </c>
      <c r="N14" s="15">
        <v>1</v>
      </c>
    </row>
    <row r="15" spans="1:14" s="11" customFormat="1" x14ac:dyDescent="0.25">
      <c r="A15" s="9" t="s">
        <v>40</v>
      </c>
      <c r="B15" s="9" t="s">
        <v>49</v>
      </c>
      <c r="C15" s="9" t="str">
        <f>'1'!C15</f>
        <v>301A</v>
      </c>
      <c r="D15" s="9" t="str">
        <f>'1'!D15</f>
        <v>IIND</v>
      </c>
      <c r="E15" s="9">
        <v>30</v>
      </c>
      <c r="F15" s="9">
        <v>25</v>
      </c>
      <c r="G15" s="9"/>
      <c r="H15" s="10">
        <f t="shared" si="0"/>
        <v>0.83333333333333337</v>
      </c>
      <c r="I15" s="9">
        <f t="shared" si="1"/>
        <v>5</v>
      </c>
      <c r="J15" s="10">
        <f t="shared" si="2"/>
        <v>0.16666666666666666</v>
      </c>
      <c r="K15" s="9"/>
      <c r="L15" s="10">
        <f t="shared" si="3"/>
        <v>0</v>
      </c>
      <c r="M15" s="9">
        <v>68.83</v>
      </c>
      <c r="N15" s="15">
        <v>0.83330000000000004</v>
      </c>
    </row>
    <row r="16" spans="1:14" s="11" customFormat="1" x14ac:dyDescent="0.25">
      <c r="A16" s="9" t="s">
        <v>40</v>
      </c>
      <c r="B16" s="9" t="s">
        <v>50</v>
      </c>
      <c r="C16" s="9" t="s">
        <v>41</v>
      </c>
      <c r="D16" s="9" t="str">
        <f>'1'!D16</f>
        <v>IIND</v>
      </c>
      <c r="E16" s="9">
        <v>30</v>
      </c>
      <c r="F16" s="9">
        <v>29</v>
      </c>
      <c r="G16" s="9"/>
      <c r="H16" s="10">
        <f t="shared" si="0"/>
        <v>0.96666666666666667</v>
      </c>
      <c r="I16" s="9">
        <f t="shared" si="1"/>
        <v>1</v>
      </c>
      <c r="J16" s="10">
        <f t="shared" si="2"/>
        <v>3.3333333333333333E-2</v>
      </c>
      <c r="K16" s="9"/>
      <c r="L16" s="10">
        <f t="shared" si="3"/>
        <v>0</v>
      </c>
      <c r="M16" s="9">
        <v>83.66</v>
      </c>
      <c r="N16" s="15">
        <v>0.66</v>
      </c>
    </row>
    <row r="17" spans="1:14" s="11" customFormat="1" x14ac:dyDescent="0.25">
      <c r="A17" s="9" t="s">
        <v>43</v>
      </c>
      <c r="B17" s="9" t="s">
        <v>49</v>
      </c>
      <c r="C17" s="9" t="s">
        <v>44</v>
      </c>
      <c r="D17" s="9" t="s">
        <v>36</v>
      </c>
      <c r="E17" s="9">
        <v>15</v>
      </c>
      <c r="F17" s="9">
        <v>15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86</v>
      </c>
      <c r="N17" s="15">
        <v>0.6</v>
      </c>
    </row>
    <row r="18" spans="1:14" s="11" customFormat="1" x14ac:dyDescent="0.25">
      <c r="A18" s="9" t="s">
        <v>43</v>
      </c>
      <c r="B18" s="9" t="s">
        <v>50</v>
      </c>
      <c r="C18" s="9" t="s">
        <v>44</v>
      </c>
      <c r="D18" s="9" t="s">
        <v>36</v>
      </c>
      <c r="E18" s="9">
        <v>15</v>
      </c>
      <c r="F18" s="9">
        <v>15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>
        <v>83.33</v>
      </c>
      <c r="N18" s="15">
        <v>0.6</v>
      </c>
    </row>
    <row r="19" spans="1:14" s="11" customFormat="1" ht="26.4" x14ac:dyDescent="0.25">
      <c r="A19" s="9" t="s">
        <v>45</v>
      </c>
      <c r="B19" s="9" t="s">
        <v>49</v>
      </c>
      <c r="C19" s="9" t="s">
        <v>46</v>
      </c>
      <c r="D19" s="9" t="s">
        <v>39</v>
      </c>
      <c r="E19" s="9">
        <v>17</v>
      </c>
      <c r="F19" s="9">
        <v>15</v>
      </c>
      <c r="G19" s="9"/>
      <c r="H19" s="10">
        <f t="shared" si="0"/>
        <v>0.88235294117647056</v>
      </c>
      <c r="I19" s="9">
        <f t="shared" si="1"/>
        <v>2</v>
      </c>
      <c r="J19" s="10">
        <f t="shared" si="2"/>
        <v>0.11764705882352941</v>
      </c>
      <c r="K19" s="9"/>
      <c r="L19" s="10">
        <f t="shared" si="3"/>
        <v>0</v>
      </c>
      <c r="M19" s="9">
        <v>68.52</v>
      </c>
      <c r="N19" s="15">
        <v>0.88229999999999997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126</v>
      </c>
      <c r="F28" s="17">
        <f>SUM(F14:F27)</f>
        <v>118</v>
      </c>
      <c r="G28" s="17">
        <f>SUM(G14:G27)</f>
        <v>0</v>
      </c>
      <c r="H28" s="18">
        <f>SUM(F28:G28)/E28</f>
        <v>0.93650793650793651</v>
      </c>
      <c r="I28" s="17">
        <f t="shared" si="1"/>
        <v>8</v>
      </c>
      <c r="J28" s="18">
        <f t="shared" si="2"/>
        <v>6.3492063492063489E-2</v>
      </c>
      <c r="K28" s="17">
        <f>SUM(K14:K27)</f>
        <v>0</v>
      </c>
      <c r="L28" s="18">
        <f t="shared" si="3"/>
        <v>0</v>
      </c>
      <c r="M28" s="17">
        <f>AVERAGE(M14:M27)</f>
        <v>81.723333333333329</v>
      </c>
      <c r="N28" s="19">
        <f>AVERAGE(N14:N27)</f>
        <v>0.76260000000000006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PABLO PROMOTOR CAMPECHANO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P22" sqref="P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AGOSTO-DICIEMBRE 2024</v>
      </c>
      <c r="M8" s="28"/>
      <c r="N8" s="28"/>
    </row>
    <row r="10" spans="1:14" x14ac:dyDescent="0.25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FUNDAMENTOS DE FISICA</v>
      </c>
      <c r="B14" s="9" t="s">
        <v>51</v>
      </c>
      <c r="C14" s="9" t="str">
        <f>'1'!C14</f>
        <v>107A</v>
      </c>
      <c r="D14" s="9" t="str">
        <f>'1'!D14</f>
        <v>IGEM</v>
      </c>
      <c r="E14" s="9">
        <f>'1'!E14</f>
        <v>19</v>
      </c>
      <c r="F14" s="9">
        <v>18</v>
      </c>
      <c r="G14" s="9">
        <v>1</v>
      </c>
      <c r="H14" s="10">
        <f>(F14+G14)/E14</f>
        <v>1</v>
      </c>
      <c r="I14" s="9">
        <f t="shared" ref="I14:I28" si="0">(E14-SUM(F14:G14))-K14</f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95</v>
      </c>
      <c r="N14" s="15">
        <v>0.68420000000000003</v>
      </c>
    </row>
    <row r="15" spans="1:14" s="11" customFormat="1" x14ac:dyDescent="0.25">
      <c r="A15" s="9" t="str">
        <f>'1'!A15</f>
        <v>CALCULO VECTORIAL</v>
      </c>
      <c r="B15" s="9" t="s">
        <v>51</v>
      </c>
      <c r="C15" s="9" t="str">
        <f>'1'!C15</f>
        <v>301A</v>
      </c>
      <c r="D15" s="9" t="str">
        <f>'1'!D15</f>
        <v>IIND</v>
      </c>
      <c r="E15" s="9">
        <v>30</v>
      </c>
      <c r="F15" s="9">
        <v>29</v>
      </c>
      <c r="G15" s="9">
        <v>0</v>
      </c>
      <c r="H15" s="10">
        <f t="shared" ref="H15:H27" si="3">F15/E15</f>
        <v>0.96666666666666667</v>
      </c>
      <c r="I15" s="9">
        <f t="shared" si="0"/>
        <v>1</v>
      </c>
      <c r="J15" s="10">
        <f t="shared" si="1"/>
        <v>3.3333333333333333E-2</v>
      </c>
      <c r="K15" s="9">
        <v>0</v>
      </c>
      <c r="L15" s="10">
        <f t="shared" si="2"/>
        <v>0</v>
      </c>
      <c r="M15" s="9">
        <v>82</v>
      </c>
      <c r="N15" s="15">
        <v>0.66659999999999997</v>
      </c>
    </row>
    <row r="16" spans="1:14" s="11" customFormat="1" x14ac:dyDescent="0.25">
      <c r="A16" s="9" t="str">
        <f>'1'!A16</f>
        <v>ESTADISTICA INFERENCIAL I</v>
      </c>
      <c r="B16" s="9" t="s">
        <v>51</v>
      </c>
      <c r="C16" s="9" t="str">
        <f>'1'!C16</f>
        <v>301C</v>
      </c>
      <c r="D16" s="9" t="str">
        <f>'1'!D16</f>
        <v>IIND</v>
      </c>
      <c r="E16" s="9">
        <v>15</v>
      </c>
      <c r="F16" s="9">
        <v>14</v>
      </c>
      <c r="G16" s="9">
        <v>1</v>
      </c>
      <c r="H16" s="10">
        <f>(F16+G16)/E16</f>
        <v>1</v>
      </c>
      <c r="I16" s="9">
        <f t="shared" si="0"/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84</v>
      </c>
      <c r="N16" s="15">
        <v>0.6</v>
      </c>
    </row>
    <row r="17" spans="1:14" s="11" customFormat="1" ht="26.4" x14ac:dyDescent="0.25">
      <c r="A17" s="9" t="str">
        <f>'1'!A17</f>
        <v>PROBABILIDAD Y ESTADISTICA DESCRIPTIVA</v>
      </c>
      <c r="B17" s="9" t="s">
        <v>51</v>
      </c>
      <c r="C17" s="9" t="str">
        <f>'1'!C17</f>
        <v>307B</v>
      </c>
      <c r="D17" s="9" t="str">
        <f>'1'!D17</f>
        <v>IGEM</v>
      </c>
      <c r="E17" s="9">
        <v>17</v>
      </c>
      <c r="F17" s="9">
        <v>10</v>
      </c>
      <c r="G17" s="9">
        <v>7</v>
      </c>
      <c r="H17" s="10">
        <f>(F17+G17)/E17</f>
        <v>1</v>
      </c>
      <c r="I17" s="9">
        <f t="shared" si="0"/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79</v>
      </c>
      <c r="N17" s="15">
        <v>0.35289999999999999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81</v>
      </c>
      <c r="F28" s="17">
        <f>SUM(F14:F27)</f>
        <v>71</v>
      </c>
      <c r="G28" s="17">
        <f>SUM(G14:G27)</f>
        <v>9</v>
      </c>
      <c r="H28" s="18">
        <f>SUM(F28:G28)/E28</f>
        <v>0.98765432098765427</v>
      </c>
      <c r="I28" s="17">
        <f t="shared" si="0"/>
        <v>1</v>
      </c>
      <c r="J28" s="18">
        <f t="shared" si="1"/>
        <v>1.2345679012345678E-2</v>
      </c>
      <c r="K28" s="17">
        <f>SUM(K14:K27)</f>
        <v>0</v>
      </c>
      <c r="L28" s="18">
        <f t="shared" si="2"/>
        <v>0</v>
      </c>
      <c r="M28" s="17">
        <f>AVERAGE(M14:M27)</f>
        <v>85</v>
      </c>
      <c r="N28" s="19">
        <f>AVERAGE(N14:N27)</f>
        <v>0.57592500000000002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PABLO PROMOTOR CAMPECHANO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2025-01-13T01:12:39Z</dcterms:modified>
  <cp:category/>
  <cp:contentStatus/>
</cp:coreProperties>
</file>