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2024\ago-sep24\DOCENTE\FINALES\"/>
    </mc:Choice>
  </mc:AlternateContent>
  <xr:revisionPtr revIDLastSave="0" documentId="8_{127215FC-94CF-49F2-8FC0-C9FFED34E1D4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I18" i="5" l="1"/>
  <c r="J18" i="5" s="1"/>
  <c r="H15" i="5"/>
  <c r="H16" i="5"/>
  <c r="H17" i="5"/>
  <c r="H18" i="5"/>
  <c r="H14" i="5"/>
  <c r="E24" i="4"/>
  <c r="I24" i="4" s="1"/>
  <c r="D24" i="4"/>
  <c r="C24" i="4"/>
  <c r="A24" i="4"/>
  <c r="I23" i="4"/>
  <c r="I18" i="4"/>
  <c r="A23" i="4"/>
  <c r="E22" i="4"/>
  <c r="E21" i="4"/>
  <c r="I21" i="4" s="1"/>
  <c r="C22" i="4"/>
  <c r="C21" i="4"/>
  <c r="A22" i="4"/>
  <c r="A21" i="4"/>
  <c r="I22" i="4"/>
  <c r="E20" i="4"/>
  <c r="I20" i="4" s="1"/>
  <c r="A20" i="4"/>
  <c r="E19" i="4"/>
  <c r="I19" i="4" s="1"/>
  <c r="C19" i="4"/>
  <c r="A19" i="4"/>
  <c r="I18" i="3"/>
  <c r="I19" i="3"/>
  <c r="I20" i="3"/>
  <c r="D20" i="3"/>
  <c r="D19" i="3"/>
  <c r="C20" i="3"/>
  <c r="C19" i="3"/>
  <c r="A20" i="3"/>
  <c r="A19" i="3"/>
  <c r="I16" i="2"/>
  <c r="I17" i="2"/>
  <c r="I18" i="2"/>
  <c r="I15" i="1"/>
  <c r="I16" i="1"/>
  <c r="I17" i="1"/>
  <c r="I14" i="1"/>
  <c r="N28" i="2"/>
  <c r="M28" i="2"/>
  <c r="L28" i="2"/>
  <c r="K28" i="2"/>
  <c r="E14" i="2"/>
  <c r="D18" i="2"/>
  <c r="C18" i="2"/>
  <c r="A18" i="2"/>
  <c r="F28" i="2"/>
  <c r="G28" i="2"/>
  <c r="H28" i="2"/>
  <c r="J28" i="2"/>
  <c r="M28" i="1" l="1"/>
  <c r="N28" i="1"/>
  <c r="F28" i="1"/>
  <c r="G28" i="1"/>
  <c r="H28" i="1"/>
  <c r="J28" i="1"/>
  <c r="K28" i="1"/>
  <c r="E28" i="1"/>
  <c r="N28" i="5"/>
  <c r="M28" i="5"/>
  <c r="K28" i="5"/>
  <c r="G28" i="5"/>
  <c r="F28" i="5"/>
  <c r="D18" i="5"/>
  <c r="C18" i="5"/>
  <c r="A18" i="5"/>
  <c r="E17" i="5"/>
  <c r="D17" i="5"/>
  <c r="C17" i="5"/>
  <c r="A17" i="5"/>
  <c r="E16" i="5"/>
  <c r="D16" i="5"/>
  <c r="C16" i="5"/>
  <c r="A16" i="5"/>
  <c r="E15" i="5"/>
  <c r="D15" i="5"/>
  <c r="C15" i="5"/>
  <c r="A15" i="5"/>
  <c r="E14" i="5"/>
  <c r="D14" i="5"/>
  <c r="C14" i="5"/>
  <c r="A14" i="5"/>
  <c r="B10" i="5"/>
  <c r="B37" i="5" s="1"/>
  <c r="L8" i="5"/>
  <c r="H8" i="5"/>
  <c r="E8" i="5"/>
  <c r="D18" i="4"/>
  <c r="C18" i="4"/>
  <c r="A18" i="4"/>
  <c r="E17" i="4"/>
  <c r="I17" i="4" s="1"/>
  <c r="D17" i="4"/>
  <c r="C17" i="4"/>
  <c r="A17" i="4"/>
  <c r="E16" i="4"/>
  <c r="I16" i="4" s="1"/>
  <c r="D16" i="4"/>
  <c r="C16" i="4"/>
  <c r="A16" i="4"/>
  <c r="E15" i="4"/>
  <c r="I15" i="4" s="1"/>
  <c r="D15" i="4"/>
  <c r="C15" i="4"/>
  <c r="A15" i="4"/>
  <c r="E14" i="4"/>
  <c r="I14" i="4" s="1"/>
  <c r="D14" i="4"/>
  <c r="C14" i="4"/>
  <c r="A14" i="4"/>
  <c r="B10" i="4"/>
  <c r="B37" i="4" s="1"/>
  <c r="L8" i="4"/>
  <c r="H8" i="4"/>
  <c r="E8" i="4"/>
  <c r="D18" i="3"/>
  <c r="C18" i="3"/>
  <c r="A18" i="3"/>
  <c r="E17" i="3"/>
  <c r="I17" i="3" s="1"/>
  <c r="D17" i="3"/>
  <c r="C17" i="3"/>
  <c r="A17" i="3"/>
  <c r="E16" i="3"/>
  <c r="I16" i="3" s="1"/>
  <c r="D16" i="3"/>
  <c r="C16" i="3"/>
  <c r="A16" i="3"/>
  <c r="E15" i="3"/>
  <c r="I15" i="3" s="1"/>
  <c r="D15" i="3"/>
  <c r="C15" i="3"/>
  <c r="A15" i="3"/>
  <c r="E14" i="3"/>
  <c r="I14" i="3" s="1"/>
  <c r="D14" i="3"/>
  <c r="C14" i="3"/>
  <c r="A14" i="3"/>
  <c r="B10" i="3"/>
  <c r="B37" i="3" s="1"/>
  <c r="L8" i="3"/>
  <c r="H8" i="3"/>
  <c r="E8" i="3"/>
  <c r="E17" i="2"/>
  <c r="D17" i="2"/>
  <c r="C17" i="2"/>
  <c r="A17" i="2"/>
  <c r="E16" i="2"/>
  <c r="D16" i="2"/>
  <c r="C16" i="2"/>
  <c r="A16" i="2"/>
  <c r="E15" i="2"/>
  <c r="D15" i="2"/>
  <c r="C15" i="2"/>
  <c r="A15" i="2"/>
  <c r="D14" i="2"/>
  <c r="C14" i="2"/>
  <c r="A14" i="2"/>
  <c r="B10" i="2"/>
  <c r="B37" i="2" s="1"/>
  <c r="L8" i="2"/>
  <c r="H8" i="2"/>
  <c r="E8" i="2"/>
  <c r="B37" i="1"/>
  <c r="E28" i="5" l="1"/>
  <c r="L28" i="1"/>
  <c r="I28" i="1"/>
  <c r="I28" i="2"/>
  <c r="E28" i="2"/>
  <c r="I28" i="5"/>
  <c r="J28" i="5" s="1"/>
  <c r="L28" i="5"/>
  <c r="H28" i="5"/>
  <c r="I14" i="5"/>
  <c r="J14" i="5" s="1"/>
  <c r="L14" i="5"/>
  <c r="I15" i="5"/>
  <c r="J15" i="5" s="1"/>
  <c r="L15" i="5"/>
  <c r="I16" i="5"/>
  <c r="J16" i="5" s="1"/>
  <c r="L16" i="5"/>
  <c r="I17" i="5"/>
  <c r="J17" i="5" s="1"/>
  <c r="L17" i="5"/>
</calcChain>
</file>

<file path=xl/sharedStrings.xml><?xml version="1.0" encoding="utf-8"?>
<sst xmlns="http://schemas.openxmlformats.org/spreadsheetml/2006/main" count="221" uniqueCount="56">
  <si>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</si>
  <si>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</si>
  <si>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</si>
  <si>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</si>
  <si>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</si>
  <si>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</si>
  <si>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</si>
  <si>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</si>
  <si>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</si>
  <si>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</si>
  <si>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</si>
  <si>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</si>
  <si>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</si>
  <si>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</si>
  <si>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</si>
  <si>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</si>
  <si>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</si>
  <si>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</si>
  <si>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</si>
  <si>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</si>
  <si>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</si>
  <si>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</si>
  <si>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</si>
  <si>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</si>
  <si>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</si>
  <si>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</si>
  <si>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</si>
  <si>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</si>
  <si>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</si>
  <si>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</si>
  <si>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</si>
  <si>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</si>
  <si>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</si>
  <si>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</si>
  <si>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MASI ENEIDA YAZMIN HONORATO RODRIGUEZ</t>
  </si>
  <si>
    <t>II</t>
  </si>
  <si>
    <t>1°</t>
  </si>
  <si>
    <t>ISIC</t>
  </si>
  <si>
    <t>2°</t>
  </si>
  <si>
    <t>3°</t>
  </si>
  <si>
    <t>4°</t>
  </si>
  <si>
    <t>FUNDAMENTOS DE  INTELIGENCIA DE NEGOCIOS</t>
  </si>
  <si>
    <t>ESTRUCTURA DE DATOS</t>
  </si>
  <si>
    <t>LENGUAJES Y AUTOMATAS I</t>
  </si>
  <si>
    <t>704IN</t>
  </si>
  <si>
    <t>304A</t>
  </si>
  <si>
    <t>504A</t>
  </si>
  <si>
    <t>504B</t>
  </si>
  <si>
    <t>104A</t>
  </si>
  <si>
    <t>MATEMATICAS DISCRETAS</t>
  </si>
  <si>
    <t>AGO  - DIC 24</t>
  </si>
  <si>
    <t>S/E</t>
  </si>
  <si>
    <t>ISC. DIEGO DE JESUS VELAZQUEZ LUCHO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</si>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</sst>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10" fontId="1" fillId="2" borderId="14" xfId="0" applyNumberFormat="1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 vertical="center"/>
    </xf>
    <xf numFmtId="0" fontId="1" fillId="2" borderId="14" xfId="1" applyNumberFormat="1" applyFont="1" applyFill="1" applyBorder="1" applyAlignment="1">
      <alignment horizontal="center" vertical="center"/>
    </xf>
    <xf numFmtId="10" fontId="1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F18" sqref="F18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9.4414062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46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31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31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47" t="s">
        <v>3</v>
      </c>
      <c r="B6" s="28"/>
      <c r="C6" s="28"/>
      <c r="D6" s="28"/>
      <c r="E6" s="48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4" t="s">
        <v>36</v>
      </c>
      <c r="C8" s="33"/>
      <c r="D8" s="6" t="s">
        <v>6</v>
      </c>
      <c r="E8" s="7">
        <v>5</v>
      </c>
      <c r="F8" s="1"/>
      <c r="G8" s="4" t="s">
        <v>7</v>
      </c>
      <c r="H8" s="7">
        <v>4</v>
      </c>
      <c r="I8" s="43" t="s">
        <v>8</v>
      </c>
      <c r="J8" s="28"/>
      <c r="K8" s="28"/>
      <c r="L8" s="34" t="s">
        <v>50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9</v>
      </c>
      <c r="B10" s="34" t="s">
        <v>34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4" t="s">
        <v>15</v>
      </c>
      <c r="G12" s="45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37"/>
      <c r="B13" s="39"/>
      <c r="C13" s="39"/>
      <c r="D13" s="39"/>
      <c r="E13" s="39"/>
      <c r="F13" s="9" t="s">
        <v>23</v>
      </c>
      <c r="G13" s="9" t="s">
        <v>24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 x14ac:dyDescent="0.3">
      <c r="A14" s="10" t="s">
        <v>41</v>
      </c>
      <c r="B14" s="11" t="s">
        <v>22</v>
      </c>
      <c r="C14" s="11" t="s">
        <v>44</v>
      </c>
      <c r="D14" s="11" t="s">
        <v>37</v>
      </c>
      <c r="E14" s="11">
        <v>16</v>
      </c>
      <c r="F14" s="11">
        <v>14</v>
      </c>
      <c r="G14" s="11"/>
      <c r="H14" s="12"/>
      <c r="I14" s="11">
        <f>E14-F14</f>
        <v>2</v>
      </c>
      <c r="J14" s="12"/>
      <c r="K14" s="11">
        <v>0</v>
      </c>
      <c r="L14" s="12">
        <v>0</v>
      </c>
      <c r="M14" s="11">
        <v>72.73</v>
      </c>
      <c r="N14" s="13">
        <v>0.93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">
      <c r="A15" s="10" t="s">
        <v>42</v>
      </c>
      <c r="B15" s="11" t="s">
        <v>22</v>
      </c>
      <c r="C15" s="11" t="s">
        <v>45</v>
      </c>
      <c r="D15" s="11" t="s">
        <v>37</v>
      </c>
      <c r="E15" s="11">
        <v>27</v>
      </c>
      <c r="F15" s="11">
        <v>13</v>
      </c>
      <c r="G15" s="11"/>
      <c r="H15" s="12"/>
      <c r="I15" s="11">
        <f t="shared" ref="I15:I17" si="0">E15-F15</f>
        <v>14</v>
      </c>
      <c r="J15" s="12"/>
      <c r="K15" s="11">
        <v>0</v>
      </c>
      <c r="L15" s="12">
        <v>0</v>
      </c>
      <c r="M15" s="11">
        <v>39.25</v>
      </c>
      <c r="N15" s="13">
        <v>0.48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">
      <c r="A16" s="10" t="s">
        <v>43</v>
      </c>
      <c r="B16" s="11" t="s">
        <v>22</v>
      </c>
      <c r="C16" s="11" t="s">
        <v>46</v>
      </c>
      <c r="D16" s="11" t="s">
        <v>37</v>
      </c>
      <c r="E16" s="11">
        <v>25</v>
      </c>
      <c r="F16" s="11">
        <v>23</v>
      </c>
      <c r="G16" s="11"/>
      <c r="H16" s="12"/>
      <c r="I16" s="11">
        <f t="shared" si="0"/>
        <v>2</v>
      </c>
      <c r="J16" s="12"/>
      <c r="K16" s="11">
        <v>0</v>
      </c>
      <c r="L16" s="12">
        <v>0</v>
      </c>
      <c r="M16" s="11">
        <v>87.16</v>
      </c>
      <c r="N16" s="25">
        <v>0.92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">
      <c r="A17" s="10" t="s">
        <v>43</v>
      </c>
      <c r="B17" s="11" t="s">
        <v>22</v>
      </c>
      <c r="C17" s="11" t="s">
        <v>47</v>
      </c>
      <c r="D17" s="11" t="s">
        <v>37</v>
      </c>
      <c r="E17" s="11">
        <v>20</v>
      </c>
      <c r="F17" s="11">
        <v>18</v>
      </c>
      <c r="G17" s="11"/>
      <c r="H17" s="12"/>
      <c r="I17" s="11">
        <f t="shared" si="0"/>
        <v>2</v>
      </c>
      <c r="J17" s="12"/>
      <c r="K17" s="11">
        <v>0</v>
      </c>
      <c r="L17" s="12">
        <v>0</v>
      </c>
      <c r="M17" s="11">
        <v>72.099999999999994</v>
      </c>
      <c r="N17" s="25">
        <v>0.45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">
      <c r="A18" s="10" t="s">
        <v>49</v>
      </c>
      <c r="B18" s="11" t="s">
        <v>51</v>
      </c>
      <c r="C18" s="11" t="s">
        <v>48</v>
      </c>
      <c r="D18" s="11" t="s">
        <v>37</v>
      </c>
      <c r="E18" s="11">
        <v>27</v>
      </c>
      <c r="F18" s="11" t="s">
        <v>25</v>
      </c>
      <c r="G18" s="11"/>
      <c r="H18" s="11"/>
      <c r="I18" s="11" t="s">
        <v>25</v>
      </c>
      <c r="J18" s="11"/>
      <c r="K18" s="11" t="s">
        <v>25</v>
      </c>
      <c r="L18" s="11" t="s">
        <v>25</v>
      </c>
      <c r="M18" s="11" t="s">
        <v>25</v>
      </c>
      <c r="N18" s="11" t="s">
        <v>25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">
      <c r="A22" s="15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">
      <c r="A23" s="15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">
      <c r="A24" s="15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">
      <c r="A25" s="15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">
      <c r="A26" s="15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">
      <c r="A27" s="15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thickBot="1" x14ac:dyDescent="0.35">
      <c r="A28" s="16" t="s">
        <v>26</v>
      </c>
      <c r="B28" s="17"/>
      <c r="C28" s="17"/>
      <c r="D28" s="17"/>
      <c r="E28" s="17">
        <f>SUM(E14:E27)</f>
        <v>115</v>
      </c>
      <c r="F28" s="17">
        <f t="shared" ref="F28:K28" si="1">SUM(F14:F27)</f>
        <v>68</v>
      </c>
      <c r="G28" s="17">
        <f t="shared" si="1"/>
        <v>0</v>
      </c>
      <c r="H28" s="17">
        <f t="shared" si="1"/>
        <v>0</v>
      </c>
      <c r="I28" s="17">
        <f t="shared" si="1"/>
        <v>20</v>
      </c>
      <c r="J28" s="17">
        <f t="shared" si="1"/>
        <v>0</v>
      </c>
      <c r="K28" s="17">
        <f t="shared" si="1"/>
        <v>0</v>
      </c>
      <c r="L28" s="22">
        <f>K28/E28</f>
        <v>0</v>
      </c>
      <c r="M28" s="17">
        <f>AVERAGE(M15:M27)</f>
        <v>66.17</v>
      </c>
      <c r="N28" s="22">
        <f>AVERAGE(N15:N27)</f>
        <v>0.61666666666666659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29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30" t="s">
        <v>28</v>
      </c>
      <c r="C33" s="28"/>
      <c r="D33" s="28"/>
      <c r="E33" s="1"/>
      <c r="F33" s="1"/>
      <c r="G33" s="31" t="s">
        <v>29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32"/>
      <c r="C34" s="33"/>
      <c r="D34" s="33"/>
      <c r="E34" s="1"/>
      <c r="F34" s="1"/>
      <c r="G34" s="34"/>
      <c r="H34" s="33"/>
      <c r="I34" s="33"/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35" t="s">
        <v>30</v>
      </c>
      <c r="B35" s="28"/>
      <c r="C35" s="8"/>
      <c r="D35" s="1"/>
      <c r="E35" s="35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26" t="str">
        <f>B10</f>
        <v>MASI ENEIDA YAZMIN HONORATO RODRIGUEZ</v>
      </c>
      <c r="C37" s="27"/>
      <c r="D37" s="27"/>
      <c r="E37" s="21"/>
      <c r="F37" s="21"/>
      <c r="G37" s="26" t="s">
        <v>52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2" workbookViewId="0">
      <selection activeCell="N15" sqref="N15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46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31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31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47" t="s">
        <v>3</v>
      </c>
      <c r="B6" s="28"/>
      <c r="C6" s="28"/>
      <c r="D6" s="28"/>
      <c r="E6" s="48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4" t="s">
        <v>38</v>
      </c>
      <c r="C8" s="33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43" t="s">
        <v>8</v>
      </c>
      <c r="J8" s="28"/>
      <c r="K8" s="28"/>
      <c r="L8" s="34" t="str">
        <f>'1'!L8</f>
        <v>AGO  - DIC 24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31</v>
      </c>
      <c r="B10" s="34" t="str">
        <f>'1'!B10</f>
        <v>MASI ENEIDA YAZMIN HONORATO RODRIGUEZ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4" t="s">
        <v>15</v>
      </c>
      <c r="G12" s="45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37"/>
      <c r="B13" s="39"/>
      <c r="C13" s="39"/>
      <c r="D13" s="39"/>
      <c r="E13" s="39"/>
      <c r="F13" s="9" t="s">
        <v>23</v>
      </c>
      <c r="G13" s="9" t="s">
        <v>24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.25" customHeight="1" x14ac:dyDescent="0.3">
      <c r="A14" s="11" t="str">
        <f>'1'!A14</f>
        <v>FUNDAMENTOS DE  INTELIGENCIA DE NEGOCIOS</v>
      </c>
      <c r="B14" s="11" t="s">
        <v>51</v>
      </c>
      <c r="C14" s="11" t="str">
        <f>'1'!C14</f>
        <v>704IN</v>
      </c>
      <c r="D14" s="11" t="str">
        <f>'1'!D14</f>
        <v>ISIC</v>
      </c>
      <c r="E14" s="11">
        <f>'1'!E14</f>
        <v>16</v>
      </c>
      <c r="F14" s="11"/>
      <c r="G14" s="11"/>
      <c r="H14" s="12"/>
      <c r="I14" s="11"/>
      <c r="J14" s="12"/>
      <c r="K14" s="11"/>
      <c r="L14" s="12"/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">
      <c r="A15" s="11" t="str">
        <f>'1'!A15</f>
        <v>ESTRUCTURA DE DATOS</v>
      </c>
      <c r="B15" s="11" t="s">
        <v>51</v>
      </c>
      <c r="C15" s="11" t="str">
        <f>'1'!C15</f>
        <v>304A</v>
      </c>
      <c r="D15" s="11" t="str">
        <f>'1'!D15</f>
        <v>ISIC</v>
      </c>
      <c r="E15" s="11">
        <f>'1'!E15</f>
        <v>27</v>
      </c>
      <c r="F15" s="11"/>
      <c r="G15" s="11"/>
      <c r="H15" s="12"/>
      <c r="I15" s="11"/>
      <c r="J15" s="12"/>
      <c r="K15" s="11"/>
      <c r="L15" s="12"/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">
      <c r="A16" s="11" t="str">
        <f>'1'!A16</f>
        <v>LENGUAJES Y AUTOMATAS I</v>
      </c>
      <c r="B16" s="11" t="s">
        <v>35</v>
      </c>
      <c r="C16" s="11" t="str">
        <f>'1'!C16</f>
        <v>504A</v>
      </c>
      <c r="D16" s="11" t="str">
        <f>'1'!D16</f>
        <v>ISIC</v>
      </c>
      <c r="E16" s="11">
        <f>'1'!E16</f>
        <v>25</v>
      </c>
      <c r="F16" s="11">
        <v>22</v>
      </c>
      <c r="G16" s="11"/>
      <c r="H16" s="12"/>
      <c r="I16" s="11">
        <f t="shared" ref="I16:I18" si="0">E16-F16</f>
        <v>3</v>
      </c>
      <c r="J16" s="12"/>
      <c r="K16" s="11">
        <v>0</v>
      </c>
      <c r="L16" s="12">
        <v>0</v>
      </c>
      <c r="M16" s="11">
        <v>79.099999999999994</v>
      </c>
      <c r="N16" s="13">
        <v>0.28000000000000003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">
      <c r="A17" s="11" t="str">
        <f>'1'!A17</f>
        <v>LENGUAJES Y AUTOMATAS I</v>
      </c>
      <c r="B17" s="11" t="s">
        <v>35</v>
      </c>
      <c r="C17" s="11" t="str">
        <f>'1'!C17</f>
        <v>504B</v>
      </c>
      <c r="D17" s="11" t="str">
        <f>'1'!D17</f>
        <v>ISIC</v>
      </c>
      <c r="E17" s="11">
        <f>'1'!E17</f>
        <v>20</v>
      </c>
      <c r="F17" s="11">
        <v>13</v>
      </c>
      <c r="G17" s="11"/>
      <c r="H17" s="12"/>
      <c r="I17" s="11">
        <f t="shared" si="0"/>
        <v>7</v>
      </c>
      <c r="J17" s="12"/>
      <c r="K17" s="11">
        <v>0</v>
      </c>
      <c r="L17" s="12">
        <v>0</v>
      </c>
      <c r="M17" s="11">
        <v>59.35</v>
      </c>
      <c r="N17" s="13">
        <v>0.65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">
      <c r="A18" s="11" t="str">
        <f>'1'!A18</f>
        <v>MATEMATICAS DISCRETAS</v>
      </c>
      <c r="B18" s="11" t="s">
        <v>22</v>
      </c>
      <c r="C18" s="11" t="str">
        <f>'1'!C18</f>
        <v>104A</v>
      </c>
      <c r="D18" s="11" t="str">
        <f>'1'!D18</f>
        <v>ISIC</v>
      </c>
      <c r="E18" s="11">
        <v>26</v>
      </c>
      <c r="F18" s="11">
        <v>17</v>
      </c>
      <c r="G18" s="11"/>
      <c r="H18" s="12"/>
      <c r="I18" s="11">
        <f t="shared" si="0"/>
        <v>9</v>
      </c>
      <c r="J18" s="12"/>
      <c r="K18" s="11">
        <v>0</v>
      </c>
      <c r="L18" s="12">
        <v>0</v>
      </c>
      <c r="M18" s="11">
        <v>53.65</v>
      </c>
      <c r="N18" s="13">
        <v>0.65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">
      <c r="A28" s="16" t="s">
        <v>26</v>
      </c>
      <c r="B28" s="17"/>
      <c r="C28" s="17"/>
      <c r="D28" s="17"/>
      <c r="E28" s="17">
        <f>AVERAGE(E14:E17)</f>
        <v>22</v>
      </c>
      <c r="F28" s="17">
        <f t="shared" ref="F28:J28" si="1">SUM(F14:F17)</f>
        <v>35</v>
      </c>
      <c r="G28" s="17">
        <f t="shared" si="1"/>
        <v>0</v>
      </c>
      <c r="H28" s="17">
        <f t="shared" si="1"/>
        <v>0</v>
      </c>
      <c r="I28" s="17">
        <f t="shared" si="1"/>
        <v>10</v>
      </c>
      <c r="J28" s="17">
        <f t="shared" si="1"/>
        <v>0</v>
      </c>
      <c r="K28" s="17">
        <f>SUM(K14:K19)</f>
        <v>0</v>
      </c>
      <c r="L28" s="17">
        <f>SUM(L14:L19)</f>
        <v>0</v>
      </c>
      <c r="M28" s="24">
        <f>AVERAGE(M14:M19)</f>
        <v>64.033333333333331</v>
      </c>
      <c r="N28" s="23">
        <f>AVERAGE(N14:N19)</f>
        <v>0.52666666666666673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29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30" t="s">
        <v>28</v>
      </c>
      <c r="C33" s="28"/>
      <c r="D33" s="28"/>
      <c r="E33" s="1"/>
      <c r="F33" s="1"/>
      <c r="G33" s="31" t="s">
        <v>29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32"/>
      <c r="C34" s="33"/>
      <c r="D34" s="33"/>
      <c r="E34" s="1"/>
      <c r="F34" s="1"/>
      <c r="G34" s="34"/>
      <c r="H34" s="33"/>
      <c r="I34" s="33"/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35" t="s">
        <v>30</v>
      </c>
      <c r="B35" s="28"/>
      <c r="C35" s="8"/>
      <c r="D35" s="1"/>
      <c r="E35" s="35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49" t="str">
        <f>B10</f>
        <v>MASI ENEIDA YAZMIN HONORATO RODRIGUEZ</v>
      </c>
      <c r="C37" s="28"/>
      <c r="D37" s="28"/>
      <c r="E37" s="21"/>
      <c r="F37" s="21"/>
      <c r="G37" s="26" t="s">
        <v>52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N21" sqref="N21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46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31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31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47" t="s">
        <v>3</v>
      </c>
      <c r="B6" s="28"/>
      <c r="C6" s="28"/>
      <c r="D6" s="28"/>
      <c r="E6" s="48" t="s">
        <v>32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4" t="s">
        <v>39</v>
      </c>
      <c r="C8" s="33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43" t="s">
        <v>8</v>
      </c>
      <c r="J8" s="28"/>
      <c r="K8" s="28"/>
      <c r="L8" s="34" t="str">
        <f>'1'!L8</f>
        <v>AGO  - DIC 24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31</v>
      </c>
      <c r="B10" s="34" t="str">
        <f>'1'!B10</f>
        <v>MASI ENEIDA YAZMIN HONORATO RODRIGUEZ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4" t="s">
        <v>15</v>
      </c>
      <c r="G12" s="45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37"/>
      <c r="B13" s="39"/>
      <c r="C13" s="39"/>
      <c r="D13" s="39"/>
      <c r="E13" s="39"/>
      <c r="F13" s="9" t="s">
        <v>23</v>
      </c>
      <c r="G13" s="9" t="s">
        <v>24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1" t="str">
        <f>'1'!A14</f>
        <v>FUNDAMENTOS DE  INTELIGENCIA DE NEGOCIOS</v>
      </c>
      <c r="B14" s="11" t="s">
        <v>35</v>
      </c>
      <c r="C14" s="11" t="str">
        <f>'1'!C14</f>
        <v>704IN</v>
      </c>
      <c r="D14" s="11" t="str">
        <f>'1'!D14</f>
        <v>ISIC</v>
      </c>
      <c r="E14" s="11">
        <f>'1'!E14</f>
        <v>16</v>
      </c>
      <c r="F14" s="11">
        <v>13</v>
      </c>
      <c r="G14" s="11"/>
      <c r="H14" s="12"/>
      <c r="I14" s="11">
        <f t="shared" ref="I14:I20" si="0">(E14-SUM(F14:G14))-K14</f>
        <v>3</v>
      </c>
      <c r="J14" s="12"/>
      <c r="K14" s="11">
        <v>0</v>
      </c>
      <c r="L14" s="12">
        <v>0</v>
      </c>
      <c r="M14" s="11">
        <v>59.73</v>
      </c>
      <c r="N14" s="13">
        <v>0.87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">
      <c r="A15" s="11" t="str">
        <f>'1'!A15</f>
        <v>ESTRUCTURA DE DATOS</v>
      </c>
      <c r="B15" s="11" t="s">
        <v>35</v>
      </c>
      <c r="C15" s="11" t="str">
        <f>'1'!C15</f>
        <v>304A</v>
      </c>
      <c r="D15" s="11" t="str">
        <f>'1'!D15</f>
        <v>ISIC</v>
      </c>
      <c r="E15" s="11">
        <f>'1'!E15</f>
        <v>27</v>
      </c>
      <c r="F15" s="11">
        <v>20</v>
      </c>
      <c r="G15" s="11"/>
      <c r="H15" s="12"/>
      <c r="I15" s="11">
        <f t="shared" si="0"/>
        <v>7</v>
      </c>
      <c r="J15" s="12"/>
      <c r="K15" s="11">
        <v>0</v>
      </c>
      <c r="L15" s="12">
        <v>0</v>
      </c>
      <c r="M15" s="11">
        <v>66.739999999999995</v>
      </c>
      <c r="N15" s="13">
        <v>0.74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">
      <c r="A16" s="11" t="str">
        <f>'1'!A16</f>
        <v>LENGUAJES Y AUTOMATAS I</v>
      </c>
      <c r="B16" s="11" t="s">
        <v>53</v>
      </c>
      <c r="C16" s="11" t="str">
        <f>'1'!C16</f>
        <v>504A</v>
      </c>
      <c r="D16" s="11" t="str">
        <f>'1'!D16</f>
        <v>ISIC</v>
      </c>
      <c r="E16" s="11">
        <f>'1'!E16</f>
        <v>25</v>
      </c>
      <c r="F16" s="11">
        <v>18</v>
      </c>
      <c r="G16" s="11"/>
      <c r="H16" s="12"/>
      <c r="I16" s="11">
        <f t="shared" si="0"/>
        <v>7</v>
      </c>
      <c r="J16" s="12"/>
      <c r="K16" s="11">
        <v>0</v>
      </c>
      <c r="L16" s="12">
        <v>0</v>
      </c>
      <c r="M16" s="11">
        <v>58.4</v>
      </c>
      <c r="N16" s="13">
        <v>0.72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">
      <c r="A17" s="11" t="str">
        <f>'1'!A17</f>
        <v>LENGUAJES Y AUTOMATAS I</v>
      </c>
      <c r="B17" s="11" t="s">
        <v>53</v>
      </c>
      <c r="C17" s="11" t="str">
        <f>'1'!C17</f>
        <v>504B</v>
      </c>
      <c r="D17" s="11" t="str">
        <f>'1'!D17</f>
        <v>ISIC</v>
      </c>
      <c r="E17" s="11">
        <f>'1'!E17</f>
        <v>20</v>
      </c>
      <c r="F17" s="11">
        <v>17</v>
      </c>
      <c r="G17" s="11"/>
      <c r="H17" s="12"/>
      <c r="I17" s="11">
        <f t="shared" si="0"/>
        <v>3</v>
      </c>
      <c r="J17" s="12"/>
      <c r="K17" s="11">
        <v>0</v>
      </c>
      <c r="L17" s="12">
        <v>0</v>
      </c>
      <c r="M17" s="11">
        <v>62.55</v>
      </c>
      <c r="N17" s="13">
        <v>0.85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">
      <c r="A18" s="11" t="str">
        <f>'1'!A18</f>
        <v>MATEMATICAS DISCRETAS</v>
      </c>
      <c r="B18" s="11" t="s">
        <v>35</v>
      </c>
      <c r="C18" s="11" t="str">
        <f>'1'!C18</f>
        <v>104A</v>
      </c>
      <c r="D18" s="11" t="str">
        <f>'1'!D18</f>
        <v>ISIC</v>
      </c>
      <c r="E18" s="11">
        <v>26</v>
      </c>
      <c r="F18" s="11">
        <v>17</v>
      </c>
      <c r="G18" s="11"/>
      <c r="H18" s="12"/>
      <c r="I18" s="11">
        <f t="shared" si="0"/>
        <v>9</v>
      </c>
      <c r="J18" s="12"/>
      <c r="K18" s="11">
        <v>0</v>
      </c>
      <c r="L18" s="12">
        <v>0</v>
      </c>
      <c r="M18" s="11">
        <v>53.65</v>
      </c>
      <c r="N18" s="13">
        <v>0.65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">
      <c r="A19" s="11" t="str">
        <f>'1'!A16</f>
        <v>LENGUAJES Y AUTOMATAS I</v>
      </c>
      <c r="B19" s="11" t="s">
        <v>54</v>
      </c>
      <c r="C19" s="11" t="str">
        <f>'1'!C16</f>
        <v>504A</v>
      </c>
      <c r="D19" s="11" t="str">
        <f>'1'!D18</f>
        <v>ISIC</v>
      </c>
      <c r="E19" s="11">
        <v>25</v>
      </c>
      <c r="F19" s="11">
        <v>18</v>
      </c>
      <c r="G19" s="11"/>
      <c r="H19" s="12"/>
      <c r="I19" s="11">
        <f t="shared" si="0"/>
        <v>7</v>
      </c>
      <c r="J19" s="12"/>
      <c r="K19" s="11">
        <v>0</v>
      </c>
      <c r="L19" s="12">
        <v>0</v>
      </c>
      <c r="M19" s="11">
        <v>56.36</v>
      </c>
      <c r="N19" s="13">
        <v>0.72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">
      <c r="A20" s="11" t="str">
        <f>'1'!A17</f>
        <v>LENGUAJES Y AUTOMATAS I</v>
      </c>
      <c r="B20" s="11" t="s">
        <v>54</v>
      </c>
      <c r="C20" s="11" t="str">
        <f>'1'!C17</f>
        <v>504B</v>
      </c>
      <c r="D20" s="11" t="str">
        <f>'1'!D18</f>
        <v>ISIC</v>
      </c>
      <c r="E20" s="11">
        <v>20</v>
      </c>
      <c r="F20" s="11">
        <v>15</v>
      </c>
      <c r="G20" s="11"/>
      <c r="H20" s="12"/>
      <c r="I20" s="11">
        <f t="shared" si="0"/>
        <v>5</v>
      </c>
      <c r="J20" s="12"/>
      <c r="K20" s="11">
        <v>0</v>
      </c>
      <c r="L20" s="12">
        <v>0</v>
      </c>
      <c r="M20" s="11">
        <v>55.05</v>
      </c>
      <c r="N20" s="13">
        <v>0.75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">
      <c r="A28" s="16" t="s">
        <v>26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29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30" t="s">
        <v>28</v>
      </c>
      <c r="C33" s="28"/>
      <c r="D33" s="28"/>
      <c r="E33" s="1"/>
      <c r="F33" s="1"/>
      <c r="G33" s="31" t="s">
        <v>29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32"/>
      <c r="C34" s="33"/>
      <c r="D34" s="33"/>
      <c r="E34" s="1"/>
      <c r="F34" s="1"/>
      <c r="G34" s="34"/>
      <c r="H34" s="33"/>
      <c r="I34" s="33"/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35" t="s">
        <v>30</v>
      </c>
      <c r="B35" s="28"/>
      <c r="C35" s="8"/>
      <c r="D35" s="1"/>
      <c r="E35" s="35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49" t="str">
        <f>B10</f>
        <v>MASI ENEIDA YAZMIN HONORATO RODRIGUEZ</v>
      </c>
      <c r="C37" s="28"/>
      <c r="D37" s="28"/>
      <c r="E37" s="21"/>
      <c r="F37" s="21"/>
      <c r="G37" s="26" t="s">
        <v>52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opLeftCell="A14" workbookViewId="0">
      <selection activeCell="G22" sqref="G22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46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31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31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47" t="s">
        <v>3</v>
      </c>
      <c r="B6" s="28"/>
      <c r="C6" s="28"/>
      <c r="D6" s="28"/>
      <c r="E6" s="48" t="s">
        <v>32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4" t="s">
        <v>40</v>
      </c>
      <c r="C8" s="33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43" t="s">
        <v>8</v>
      </c>
      <c r="J8" s="28"/>
      <c r="K8" s="28"/>
      <c r="L8" s="34" t="str">
        <f>'1'!L8</f>
        <v>AGO  - DIC 24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31</v>
      </c>
      <c r="B10" s="34" t="str">
        <f>'1'!B10</f>
        <v>MASI ENEIDA YAZMIN HONORATO RODRIGUEZ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4" t="s">
        <v>15</v>
      </c>
      <c r="G12" s="45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37"/>
      <c r="B13" s="39"/>
      <c r="C13" s="39"/>
      <c r="D13" s="39"/>
      <c r="E13" s="39"/>
      <c r="F13" s="9" t="s">
        <v>23</v>
      </c>
      <c r="G13" s="9" t="s">
        <v>24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1" t="str">
        <f>'1'!A14</f>
        <v>FUNDAMENTOS DE  INTELIGENCIA DE NEGOCIOS</v>
      </c>
      <c r="B14" s="11" t="s">
        <v>53</v>
      </c>
      <c r="C14" s="11" t="str">
        <f>'1'!C14</f>
        <v>704IN</v>
      </c>
      <c r="D14" s="11" t="str">
        <f>'1'!D14</f>
        <v>ISIC</v>
      </c>
      <c r="E14" s="11">
        <f>'1'!E14</f>
        <v>16</v>
      </c>
      <c r="F14" s="11">
        <v>13</v>
      </c>
      <c r="G14" s="11"/>
      <c r="H14" s="12"/>
      <c r="I14" s="11">
        <f t="shared" ref="I14:I18" si="0">(E14-SUM(F14:G14))-K14</f>
        <v>3</v>
      </c>
      <c r="J14" s="12"/>
      <c r="K14" s="11">
        <v>0</v>
      </c>
      <c r="L14" s="12">
        <v>0</v>
      </c>
      <c r="M14" s="11">
        <v>56.53</v>
      </c>
      <c r="N14" s="13">
        <v>0.81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">
      <c r="A15" s="11" t="str">
        <f>'1'!A15</f>
        <v>ESTRUCTURA DE DATOS</v>
      </c>
      <c r="B15" s="11" t="s">
        <v>53</v>
      </c>
      <c r="C15" s="11" t="str">
        <f>'1'!C15</f>
        <v>304A</v>
      </c>
      <c r="D15" s="11" t="str">
        <f>'1'!D15</f>
        <v>ISIC</v>
      </c>
      <c r="E15" s="11">
        <f>'1'!E15</f>
        <v>27</v>
      </c>
      <c r="F15" s="11">
        <v>17</v>
      </c>
      <c r="G15" s="11"/>
      <c r="H15" s="12"/>
      <c r="I15" s="11">
        <f t="shared" si="0"/>
        <v>10</v>
      </c>
      <c r="J15" s="12"/>
      <c r="K15" s="11">
        <v>0</v>
      </c>
      <c r="L15" s="12">
        <v>0</v>
      </c>
      <c r="M15" s="11">
        <v>45.04</v>
      </c>
      <c r="N15" s="13">
        <v>0.63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">
      <c r="A16" s="11" t="str">
        <f>'1'!A16</f>
        <v>LENGUAJES Y AUTOMATAS I</v>
      </c>
      <c r="B16" s="11" t="s">
        <v>54</v>
      </c>
      <c r="C16" s="11" t="str">
        <f>'1'!C16</f>
        <v>504A</v>
      </c>
      <c r="D16" s="11" t="str">
        <f>'1'!D16</f>
        <v>ISIC</v>
      </c>
      <c r="E16" s="11">
        <f>'1'!E16</f>
        <v>25</v>
      </c>
      <c r="F16" s="11">
        <v>18</v>
      </c>
      <c r="G16" s="11"/>
      <c r="H16" s="12"/>
      <c r="I16" s="11">
        <f t="shared" si="0"/>
        <v>7</v>
      </c>
      <c r="J16" s="12"/>
      <c r="K16" s="11">
        <v>0</v>
      </c>
      <c r="L16" s="12">
        <v>0</v>
      </c>
      <c r="M16" s="11">
        <v>56.36</v>
      </c>
      <c r="N16" s="13">
        <v>0.72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">
      <c r="A17" s="11" t="str">
        <f>'1'!A17</f>
        <v>LENGUAJES Y AUTOMATAS I</v>
      </c>
      <c r="B17" s="11" t="s">
        <v>54</v>
      </c>
      <c r="C17" s="11" t="str">
        <f>'1'!C17</f>
        <v>504B</v>
      </c>
      <c r="D17" s="11" t="str">
        <f>'1'!D17</f>
        <v>ISIC</v>
      </c>
      <c r="E17" s="11">
        <f>'1'!E17</f>
        <v>20</v>
      </c>
      <c r="F17" s="11">
        <v>15</v>
      </c>
      <c r="G17" s="11"/>
      <c r="H17" s="12"/>
      <c r="I17" s="11">
        <f t="shared" si="0"/>
        <v>5</v>
      </c>
      <c r="J17" s="12"/>
      <c r="K17" s="11">
        <v>0</v>
      </c>
      <c r="L17" s="12">
        <v>0</v>
      </c>
      <c r="M17" s="11">
        <v>55.05</v>
      </c>
      <c r="N17" s="13">
        <v>0.75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">
      <c r="A18" s="11" t="str">
        <f>'1'!A18</f>
        <v>MATEMATICAS DISCRETAS</v>
      </c>
      <c r="B18" s="11" t="s">
        <v>53</v>
      </c>
      <c r="C18" s="11" t="str">
        <f>'1'!C18</f>
        <v>104A</v>
      </c>
      <c r="D18" s="11" t="str">
        <f>'1'!D18</f>
        <v>ISIC</v>
      </c>
      <c r="E18" s="11">
        <v>26</v>
      </c>
      <c r="F18" s="11">
        <v>20</v>
      </c>
      <c r="G18" s="11"/>
      <c r="H18" s="12"/>
      <c r="I18" s="11">
        <f t="shared" si="0"/>
        <v>6</v>
      </c>
      <c r="J18" s="12"/>
      <c r="K18" s="11">
        <v>0</v>
      </c>
      <c r="L18" s="12">
        <v>0</v>
      </c>
      <c r="M18" s="11">
        <v>64.349999999999994</v>
      </c>
      <c r="N18" s="13">
        <v>0.77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">
      <c r="A19" s="11" t="str">
        <f>'1'!A15</f>
        <v>ESTRUCTURA DE DATOS</v>
      </c>
      <c r="B19" s="11" t="s">
        <v>54</v>
      </c>
      <c r="C19" s="11" t="str">
        <f>'1'!C15</f>
        <v>304A</v>
      </c>
      <c r="D19" s="11" t="s">
        <v>37</v>
      </c>
      <c r="E19" s="11">
        <f>'1'!E15</f>
        <v>27</v>
      </c>
      <c r="F19" s="11">
        <v>22</v>
      </c>
      <c r="G19" s="11"/>
      <c r="H19" s="12"/>
      <c r="I19" s="11">
        <f t="shared" ref="I19" si="1">(E19-SUM(F19:G19))-K19</f>
        <v>5</v>
      </c>
      <c r="J19" s="12"/>
      <c r="K19" s="11">
        <v>0</v>
      </c>
      <c r="L19" s="12">
        <v>0</v>
      </c>
      <c r="M19" s="11">
        <v>65.290000000000006</v>
      </c>
      <c r="N19" s="13">
        <v>0.81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">
      <c r="A20" s="11" t="str">
        <f>'1'!A15</f>
        <v>ESTRUCTURA DE DATOS</v>
      </c>
      <c r="B20" s="11" t="s">
        <v>55</v>
      </c>
      <c r="C20" s="11" t="s">
        <v>45</v>
      </c>
      <c r="D20" s="11" t="s">
        <v>37</v>
      </c>
      <c r="E20" s="11">
        <f>'1'!E15</f>
        <v>27</v>
      </c>
      <c r="F20" s="11">
        <v>21</v>
      </c>
      <c r="G20" s="11"/>
      <c r="H20" s="12"/>
      <c r="I20" s="11">
        <f t="shared" ref="I20:I24" si="2">(E20-SUM(F20:G20))-K20</f>
        <v>6</v>
      </c>
      <c r="J20" s="12"/>
      <c r="K20" s="11">
        <v>0</v>
      </c>
      <c r="L20" s="12">
        <v>0</v>
      </c>
      <c r="M20" s="11">
        <v>55.56</v>
      </c>
      <c r="N20" s="13">
        <v>0.78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">
      <c r="A21" s="11" t="str">
        <f>'1'!A16</f>
        <v>LENGUAJES Y AUTOMATAS I</v>
      </c>
      <c r="B21" s="11" t="s">
        <v>55</v>
      </c>
      <c r="C21" s="11" t="str">
        <f>'1'!C16</f>
        <v>504A</v>
      </c>
      <c r="D21" s="11" t="s">
        <v>37</v>
      </c>
      <c r="E21" s="11">
        <f>'1'!E16</f>
        <v>25</v>
      </c>
      <c r="F21" s="11">
        <v>4</v>
      </c>
      <c r="G21" s="11"/>
      <c r="H21" s="12"/>
      <c r="I21" s="11">
        <f t="shared" si="2"/>
        <v>21</v>
      </c>
      <c r="J21" s="12"/>
      <c r="K21" s="11">
        <v>0</v>
      </c>
      <c r="L21" s="12">
        <v>0</v>
      </c>
      <c r="M21" s="11">
        <v>15.6</v>
      </c>
      <c r="N21" s="13">
        <v>0.17</v>
      </c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">
      <c r="A22" s="11" t="str">
        <f>'1'!A17</f>
        <v>LENGUAJES Y AUTOMATAS I</v>
      </c>
      <c r="B22" s="11" t="s">
        <v>55</v>
      </c>
      <c r="C22" s="11" t="str">
        <f>'1'!C17</f>
        <v>504B</v>
      </c>
      <c r="D22" s="11" t="s">
        <v>37</v>
      </c>
      <c r="E22" s="11">
        <f>'1'!E17</f>
        <v>20</v>
      </c>
      <c r="F22" s="11">
        <v>2</v>
      </c>
      <c r="G22" s="11"/>
      <c r="H22" s="12"/>
      <c r="I22" s="11">
        <f t="shared" si="2"/>
        <v>18</v>
      </c>
      <c r="J22" s="12"/>
      <c r="K22" s="11">
        <v>0</v>
      </c>
      <c r="L22" s="12">
        <v>0</v>
      </c>
      <c r="M22" s="11">
        <v>9</v>
      </c>
      <c r="N22" s="13">
        <v>0.1</v>
      </c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">
      <c r="A23" s="11" t="str">
        <f>'1'!A18</f>
        <v>MATEMATICAS DISCRETAS</v>
      </c>
      <c r="B23" s="11" t="s">
        <v>54</v>
      </c>
      <c r="C23" s="11" t="s">
        <v>48</v>
      </c>
      <c r="D23" s="11" t="s">
        <v>37</v>
      </c>
      <c r="E23" s="11">
        <v>26</v>
      </c>
      <c r="F23" s="11">
        <v>17</v>
      </c>
      <c r="G23" s="11"/>
      <c r="H23" s="12"/>
      <c r="I23" s="11">
        <f t="shared" si="2"/>
        <v>9</v>
      </c>
      <c r="J23" s="12"/>
      <c r="K23" s="11">
        <v>0</v>
      </c>
      <c r="L23" s="12">
        <v>0</v>
      </c>
      <c r="M23" s="11">
        <v>56.6</v>
      </c>
      <c r="N23" s="13">
        <v>0.65</v>
      </c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">
      <c r="A24" s="11" t="str">
        <f>'1'!A14</f>
        <v>FUNDAMENTOS DE  INTELIGENCIA DE NEGOCIOS</v>
      </c>
      <c r="B24" s="11" t="s">
        <v>54</v>
      </c>
      <c r="C24" s="11" t="str">
        <f>'1'!C14</f>
        <v>704IN</v>
      </c>
      <c r="D24" s="11" t="str">
        <f>'1'!D14</f>
        <v>ISIC</v>
      </c>
      <c r="E24" s="11">
        <f>'1'!E14</f>
        <v>16</v>
      </c>
      <c r="F24" s="11">
        <v>13</v>
      </c>
      <c r="G24" s="11"/>
      <c r="H24" s="12"/>
      <c r="I24" s="11">
        <f t="shared" si="2"/>
        <v>3</v>
      </c>
      <c r="J24" s="12"/>
      <c r="K24" s="11">
        <v>0</v>
      </c>
      <c r="L24" s="12">
        <v>0</v>
      </c>
      <c r="M24" s="11">
        <v>60.8</v>
      </c>
      <c r="N24" s="13">
        <v>0.81</v>
      </c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">
      <c r="A28" s="16" t="s">
        <v>26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29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30" t="s">
        <v>28</v>
      </c>
      <c r="C33" s="28"/>
      <c r="D33" s="28"/>
      <c r="E33" s="1"/>
      <c r="F33" s="1"/>
      <c r="G33" s="31" t="s">
        <v>29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32"/>
      <c r="C34" s="33"/>
      <c r="D34" s="33"/>
      <c r="E34" s="1"/>
      <c r="F34" s="1"/>
      <c r="G34" s="34"/>
      <c r="H34" s="33"/>
      <c r="I34" s="33"/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35" t="s">
        <v>30</v>
      </c>
      <c r="B35" s="28"/>
      <c r="C35" s="8"/>
      <c r="D35" s="1"/>
      <c r="E35" s="35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49" t="str">
        <f>B10</f>
        <v>MASI ENEIDA YAZMIN HONORATO RODRIGUEZ</v>
      </c>
      <c r="C37" s="28"/>
      <c r="D37" s="28"/>
      <c r="E37" s="21"/>
      <c r="F37" s="21"/>
      <c r="G37" s="26" t="s">
        <v>52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tabSelected="1" topLeftCell="A4" workbookViewId="0">
      <selection activeCell="J28" sqref="J28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46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31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31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47" t="s">
        <v>3</v>
      </c>
      <c r="B6" s="28"/>
      <c r="C6" s="28"/>
      <c r="D6" s="28"/>
      <c r="E6" s="48" t="s">
        <v>32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4" t="s">
        <v>33</v>
      </c>
      <c r="C8" s="33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43" t="s">
        <v>8</v>
      </c>
      <c r="J8" s="28"/>
      <c r="K8" s="28"/>
      <c r="L8" s="34" t="str">
        <f>'1'!L8</f>
        <v>AGO  - DIC 24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31</v>
      </c>
      <c r="B10" s="34" t="str">
        <f>'1'!B10</f>
        <v>MASI ENEIDA YAZMIN HONORATO RODRIGUEZ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4" t="s">
        <v>15</v>
      </c>
      <c r="G12" s="45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37"/>
      <c r="B13" s="39"/>
      <c r="C13" s="39"/>
      <c r="D13" s="39"/>
      <c r="E13" s="39"/>
      <c r="F13" s="9" t="s">
        <v>23</v>
      </c>
      <c r="G13" s="9" t="s">
        <v>24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1" t="str">
        <f>'1'!A14</f>
        <v>FUNDAMENTOS DE  INTELIGENCIA DE NEGOCIOS</v>
      </c>
      <c r="B14" s="11"/>
      <c r="C14" s="11" t="str">
        <f>'1'!C14</f>
        <v>704IN</v>
      </c>
      <c r="D14" s="11" t="str">
        <f>'1'!D14</f>
        <v>ISIC</v>
      </c>
      <c r="E14" s="11">
        <f>'1'!E14</f>
        <v>16</v>
      </c>
      <c r="F14" s="11">
        <v>9</v>
      </c>
      <c r="G14" s="11">
        <v>4</v>
      </c>
      <c r="H14" s="12">
        <f>(F14+G14)/E14</f>
        <v>0.8125</v>
      </c>
      <c r="I14" s="11">
        <f t="shared" ref="I14:I18" si="0">(E14-SUM(F14:G14))-K14</f>
        <v>3</v>
      </c>
      <c r="J14" s="12">
        <f t="shared" ref="J14:J18" si="1">I14/E14</f>
        <v>0.1875</v>
      </c>
      <c r="K14" s="11">
        <v>0</v>
      </c>
      <c r="L14" s="12">
        <f t="shared" ref="L14:L17" si="2">K14/E14</f>
        <v>0</v>
      </c>
      <c r="M14" s="11">
        <v>63.4</v>
      </c>
      <c r="N14" s="13">
        <v>0.81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">
      <c r="A15" s="11" t="str">
        <f>'1'!A15</f>
        <v>ESTRUCTURA DE DATOS</v>
      </c>
      <c r="B15" s="11"/>
      <c r="C15" s="11" t="str">
        <f>'1'!C15</f>
        <v>304A</v>
      </c>
      <c r="D15" s="11" t="str">
        <f>'1'!D15</f>
        <v>ISIC</v>
      </c>
      <c r="E15" s="11">
        <f>'1'!E15</f>
        <v>27</v>
      </c>
      <c r="F15" s="11">
        <v>13</v>
      </c>
      <c r="G15" s="11">
        <v>11</v>
      </c>
      <c r="H15" s="12">
        <f t="shared" ref="H15:H18" si="3">(F15+G15)/E15</f>
        <v>0.88888888888888884</v>
      </c>
      <c r="I15" s="11">
        <f t="shared" si="0"/>
        <v>3</v>
      </c>
      <c r="J15" s="12">
        <f t="shared" si="1"/>
        <v>0.1111111111111111</v>
      </c>
      <c r="K15" s="11">
        <v>0</v>
      </c>
      <c r="L15" s="12">
        <f t="shared" si="2"/>
        <v>0</v>
      </c>
      <c r="M15" s="11">
        <v>68.959999999999994</v>
      </c>
      <c r="N15" s="13">
        <v>0.89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">
      <c r="A16" s="11" t="str">
        <f>'1'!A16</f>
        <v>LENGUAJES Y AUTOMATAS I</v>
      </c>
      <c r="B16" s="11"/>
      <c r="C16" s="11" t="str">
        <f>'1'!C16</f>
        <v>504A</v>
      </c>
      <c r="D16" s="11" t="str">
        <f>'1'!D16</f>
        <v>ISIC</v>
      </c>
      <c r="E16" s="11">
        <f>'1'!E16</f>
        <v>25</v>
      </c>
      <c r="F16" s="11">
        <v>4</v>
      </c>
      <c r="G16" s="11">
        <v>7</v>
      </c>
      <c r="H16" s="12">
        <f t="shared" si="3"/>
        <v>0.44</v>
      </c>
      <c r="I16" s="11">
        <f t="shared" si="0"/>
        <v>14</v>
      </c>
      <c r="J16" s="12">
        <f t="shared" si="1"/>
        <v>0.56000000000000005</v>
      </c>
      <c r="K16" s="11">
        <v>0</v>
      </c>
      <c r="L16" s="12">
        <f t="shared" si="2"/>
        <v>0</v>
      </c>
      <c r="M16" s="11">
        <v>37.24</v>
      </c>
      <c r="N16" s="13">
        <v>0.44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">
      <c r="A17" s="11" t="str">
        <f>'1'!A17</f>
        <v>LENGUAJES Y AUTOMATAS I</v>
      </c>
      <c r="B17" s="11"/>
      <c r="C17" s="11" t="str">
        <f>'1'!C17</f>
        <v>504B</v>
      </c>
      <c r="D17" s="11" t="str">
        <f>'1'!D17</f>
        <v>ISIC</v>
      </c>
      <c r="E17" s="11">
        <f>'1'!E17</f>
        <v>20</v>
      </c>
      <c r="F17" s="11">
        <v>1</v>
      </c>
      <c r="G17" s="11">
        <v>9</v>
      </c>
      <c r="H17" s="12">
        <f t="shared" si="3"/>
        <v>0.5</v>
      </c>
      <c r="I17" s="11">
        <f t="shared" si="0"/>
        <v>10</v>
      </c>
      <c r="J17" s="12">
        <f t="shared" si="1"/>
        <v>0.5</v>
      </c>
      <c r="K17" s="11">
        <v>0</v>
      </c>
      <c r="L17" s="12">
        <f t="shared" si="2"/>
        <v>0</v>
      </c>
      <c r="M17" s="11">
        <v>40</v>
      </c>
      <c r="N17" s="13">
        <v>0.5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">
      <c r="A18" s="11" t="str">
        <f>'1'!A18</f>
        <v>MATEMATICAS DISCRETAS</v>
      </c>
      <c r="B18" s="11"/>
      <c r="C18" s="11" t="str">
        <f>'1'!C18</f>
        <v>104A</v>
      </c>
      <c r="D18" s="11" t="str">
        <f>'1'!D18</f>
        <v>ISIC</v>
      </c>
      <c r="E18" s="11">
        <v>26</v>
      </c>
      <c r="F18" s="11">
        <v>15</v>
      </c>
      <c r="G18" s="11">
        <v>6</v>
      </c>
      <c r="H18" s="12">
        <f t="shared" si="3"/>
        <v>0.80769230769230771</v>
      </c>
      <c r="I18" s="11">
        <f t="shared" si="0"/>
        <v>5</v>
      </c>
      <c r="J18" s="12">
        <f t="shared" si="1"/>
        <v>0.19230769230769232</v>
      </c>
      <c r="K18" s="11">
        <v>0</v>
      </c>
      <c r="L18" s="12">
        <v>0</v>
      </c>
      <c r="M18" s="11">
        <v>66.37</v>
      </c>
      <c r="N18" s="13">
        <v>0.81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">
      <c r="A28" s="16" t="s">
        <v>26</v>
      </c>
      <c r="B28" s="17" t="s">
        <v>25</v>
      </c>
      <c r="C28" s="17" t="s">
        <v>25</v>
      </c>
      <c r="D28" s="17" t="s">
        <v>25</v>
      </c>
      <c r="E28" s="17">
        <f t="shared" ref="E28:G28" si="4">SUM(E14:E27)</f>
        <v>114</v>
      </c>
      <c r="F28" s="17">
        <f t="shared" si="4"/>
        <v>42</v>
      </c>
      <c r="G28" s="17">
        <f t="shared" si="4"/>
        <v>37</v>
      </c>
      <c r="H28" s="18">
        <f>SUM(F28:G28)/E28</f>
        <v>0.69298245614035092</v>
      </c>
      <c r="I28" s="17">
        <f>(E28-SUM(F28:G28))-K28</f>
        <v>35</v>
      </c>
      <c r="J28" s="18">
        <f>I28/E28</f>
        <v>0.30701754385964913</v>
      </c>
      <c r="K28" s="17">
        <f>SUM(K14:K27)</f>
        <v>0</v>
      </c>
      <c r="L28" s="18">
        <f>K28/E28</f>
        <v>0</v>
      </c>
      <c r="M28" s="17">
        <f t="shared" ref="M28:N28" si="5">AVERAGE(M14:M27)</f>
        <v>55.194000000000003</v>
      </c>
      <c r="N28" s="19">
        <f t="shared" si="5"/>
        <v>0.69000000000000006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29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30" t="s">
        <v>28</v>
      </c>
      <c r="C33" s="28"/>
      <c r="D33" s="28"/>
      <c r="E33" s="1"/>
      <c r="F33" s="1"/>
      <c r="G33" s="31" t="s">
        <v>29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32"/>
      <c r="C34" s="33"/>
      <c r="D34" s="33"/>
      <c r="E34" s="1"/>
      <c r="F34" s="1"/>
      <c r="G34" s="34"/>
      <c r="H34" s="33"/>
      <c r="I34" s="33"/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35" t="s">
        <v>30</v>
      </c>
      <c r="B35" s="28"/>
      <c r="C35" s="8"/>
      <c r="D35" s="1"/>
      <c r="E35" s="35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49" t="str">
        <f>B10</f>
        <v>MASI ENEIDA YAZMIN HONORATO RODRIGUEZ</v>
      </c>
      <c r="C37" s="28"/>
      <c r="D37" s="28"/>
      <c r="E37" s="21"/>
      <c r="F37" s="21"/>
      <c r="G37" s="26" t="s">
        <v>52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HONORATO</cp:lastModifiedBy>
  <cp:lastPrinted>2022-10-20T01:36:28Z</cp:lastPrinted>
  <dcterms:created xsi:type="dcterms:W3CDTF">2021-11-22T14:45:25Z</dcterms:created>
  <dcterms:modified xsi:type="dcterms:W3CDTF">2024-12-17T21:50:19Z</dcterms:modified>
</cp:coreProperties>
</file>