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13_ncr:1_{23B37C3B-ED99-4595-B2B1-1909798F65D9}" xr6:coauthVersionLast="47" xr6:coauthVersionMax="47" xr10:uidLastSave="{00000000-0000-0000-0000-000000000000}"/>
  <bookViews>
    <workbookView xWindow="-103" yWindow="-103" windowWidth="18720" windowHeight="12549" firstSheet="1" activeTab="3" xr2:uid="{00000000-000D-0000-FFFF-FFFF00000000}"/>
  </bookViews>
  <sheets>
    <sheet name="2DO REP CALC. VECT. 301C" sheetId="9" r:id="rId1"/>
    <sheet name="2DO REP CALC. VECT. 301B" sheetId="8" r:id="rId2"/>
    <sheet name="2DO REP FUND. FISICA 107 C" sheetId="10" r:id="rId3"/>
    <sheet name="2DO REP ESTATICA 311B" sheetId="11" r:id="rId4"/>
    <sheet name="Hoja1" sheetId="12" r:id="rId5"/>
  </sheets>
  <externalReferences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1" l="1"/>
  <c r="K33" i="8"/>
  <c r="K29" i="11"/>
  <c r="K28" i="11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9" i="10"/>
  <c r="K33" i="10"/>
  <c r="K32" i="10"/>
  <c r="K35" i="10" s="1"/>
  <c r="K31" i="10"/>
  <c r="K34" i="10" s="1"/>
  <c r="K32" i="8"/>
  <c r="K39" i="9"/>
  <c r="K38" i="9"/>
  <c r="K41" i="9" s="1"/>
  <c r="K37" i="9"/>
  <c r="K40" i="9" s="1"/>
  <c r="O25" i="11"/>
  <c r="O24" i="11"/>
  <c r="K31" i="11" l="1"/>
  <c r="K32" i="11"/>
  <c r="K35" i="8"/>
  <c r="K31" i="8"/>
  <c r="K34" i="8" s="1"/>
  <c r="C9" i="11"/>
  <c r="D9" i="11"/>
  <c r="C10" i="11"/>
  <c r="D10" i="11"/>
  <c r="C11" i="11"/>
  <c r="D11" i="11"/>
  <c r="C12" i="11"/>
  <c r="D12" i="11"/>
  <c r="C13" i="11"/>
  <c r="D13" i="11"/>
  <c r="C14" i="11"/>
  <c r="D14" i="11"/>
  <c r="C15" i="11"/>
  <c r="D15" i="11"/>
  <c r="C16" i="11"/>
  <c r="D16" i="11"/>
  <c r="C17" i="11"/>
  <c r="D17" i="11"/>
  <c r="C18" i="11"/>
  <c r="D18" i="11"/>
  <c r="C19" i="11"/>
  <c r="D19" i="11"/>
  <c r="C20" i="11"/>
  <c r="D20" i="11"/>
  <c r="C21" i="11"/>
  <c r="D21" i="11"/>
  <c r="C22" i="11"/>
  <c r="D22" i="11"/>
  <c r="C23" i="11"/>
  <c r="D23" i="11"/>
  <c r="C24" i="11"/>
  <c r="D24" i="11"/>
  <c r="C25" i="11"/>
  <c r="D25" i="11"/>
  <c r="J30" i="11"/>
  <c r="J29" i="11"/>
  <c r="J28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C9" i="10"/>
  <c r="D9" i="10"/>
  <c r="C10" i="10"/>
  <c r="D10" i="10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J33" i="10"/>
  <c r="J32" i="10"/>
  <c r="J31" i="10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J39" i="9"/>
  <c r="J38" i="9"/>
  <c r="J41" i="9" s="1"/>
  <c r="J37" i="9"/>
  <c r="J40" i="9" s="1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C17" i="8"/>
  <c r="D17" i="8"/>
  <c r="C18" i="8"/>
  <c r="D18" i="8"/>
  <c r="C19" i="8"/>
  <c r="D19" i="8"/>
  <c r="C20" i="8"/>
  <c r="D20" i="8"/>
  <c r="C21" i="8"/>
  <c r="D21" i="8"/>
  <c r="C22" i="8"/>
  <c r="D22" i="8"/>
  <c r="C23" i="8"/>
  <c r="D23" i="8"/>
  <c r="O9" i="8"/>
  <c r="O10" i="8"/>
  <c r="O11" i="8"/>
  <c r="J33" i="8"/>
  <c r="J32" i="8"/>
  <c r="J31" i="8"/>
  <c r="O23" i="8"/>
  <c r="O22" i="8"/>
  <c r="O21" i="8"/>
  <c r="O20" i="8"/>
  <c r="O19" i="8"/>
  <c r="O18" i="8"/>
  <c r="O17" i="8"/>
  <c r="O16" i="8"/>
  <c r="O15" i="8"/>
  <c r="O14" i="8"/>
  <c r="O13" i="8"/>
  <c r="O12" i="8"/>
  <c r="O28" i="11" l="1"/>
  <c r="J31" i="11"/>
  <c r="J32" i="11"/>
  <c r="O30" i="11"/>
  <c r="O31" i="10"/>
  <c r="J34" i="10"/>
  <c r="J35" i="10"/>
  <c r="O37" i="9"/>
  <c r="O29" i="11"/>
  <c r="O32" i="10"/>
  <c r="O33" i="10"/>
  <c r="O38" i="9"/>
  <c r="O39" i="9"/>
  <c r="J35" i="8"/>
  <c r="J34" i="8"/>
  <c r="O32" i="8"/>
  <c r="O31" i="8"/>
  <c r="O33" i="8"/>
  <c r="O31" i="11" l="1"/>
  <c r="O34" i="10"/>
  <c r="O41" i="9"/>
  <c r="O32" i="11"/>
  <c r="O35" i="10"/>
  <c r="O40" i="9"/>
  <c r="O35" i="8"/>
  <c r="O34" i="8"/>
</calcChain>
</file>

<file path=xl/sharedStrings.xml><?xml version="1.0" encoding="utf-8"?>
<sst xmlns="http://schemas.openxmlformats.org/spreadsheetml/2006/main" count="255" uniqueCount="45">
  <si>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</si>
  <si>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</si>
  <si>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</si>
  <si>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</si>
  <si>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</si>
  <si>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</si>
  <si>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</si>
  <si>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</si>
  <si>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</si>
  <si>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</si>
  <si>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</si>
  <si>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</si>
  <si>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</si>
  <si>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</si>
  <si>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</si>
  <si>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</si>
  <si>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</si>
  <si>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</si>
  <si>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</si>
  <si>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</si>
  <si>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</si>
  <si>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</si>
  <si>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</si>
  <si>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</si>
  <si>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</si>
  <si>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</si>
  <si>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</si>
  <si>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</si>
  <si>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</si>
  <si>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</si>
  <si>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</si>
  <si>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</si>
  <si>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</si>
  <si>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</si>
  <si>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</si>
  <si>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HERNÁNDEZ ARRES MARY JOSE</t>
  </si>
  <si>
    <t>AGOSTO-DIC 2024</t>
  </si>
  <si>
    <t>CALCULO VECTORIAL</t>
  </si>
  <si>
    <t>301 - C</t>
  </si>
  <si>
    <t xml:space="preserve">   </t>
  </si>
  <si>
    <t>301 - B</t>
  </si>
  <si>
    <t>107 - C</t>
  </si>
  <si>
    <t>FUNDAMENTOS DE FISICA</t>
  </si>
  <si>
    <t>ESTATICA</t>
  </si>
  <si>
    <t>311 -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</si>
</sst>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 MT"/>
      <family val="2"/>
    </font>
    <font>
      <sz val="8"/>
      <name val="Arial MT"/>
    </font>
    <font>
      <sz val="8"/>
      <color theme="1"/>
      <name val="Arial MT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" fontId="6" fillId="0" borderId="8" xfId="0" applyNumberFormat="1" applyFont="1" applyBorder="1" applyAlignment="1">
      <alignment horizontal="left" vertical="top" indent="1" shrinkToFit="1"/>
    </xf>
    <xf numFmtId="1" fontId="6" fillId="0" borderId="8" xfId="0" applyNumberFormat="1" applyFont="1" applyBorder="1" applyAlignment="1">
      <alignment horizontal="left" vertical="top" shrinkToFit="1"/>
    </xf>
    <xf numFmtId="0" fontId="7" fillId="0" borderId="8" xfId="0" applyFont="1" applyBorder="1" applyAlignment="1">
      <alignment horizontal="left" vertical="top" wrapText="1"/>
    </xf>
    <xf numFmtId="0" fontId="8" fillId="3" borderId="2" xfId="0" applyFont="1" applyFill="1" applyBorder="1"/>
    <xf numFmtId="1" fontId="1" fillId="0" borderId="2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top" shrinkToFit="1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41</xdr:row>
      <xdr:rowOff>116633</xdr:rowOff>
    </xdr:from>
    <xdr:to>
      <xdr:col>12</xdr:col>
      <xdr:colOff>255240</xdr:colOff>
      <xdr:row>45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E5A8C2-0BA8-41CC-91A4-A64E45823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35</xdr:row>
      <xdr:rowOff>116633</xdr:rowOff>
    </xdr:from>
    <xdr:to>
      <xdr:col>12</xdr:col>
      <xdr:colOff>255240</xdr:colOff>
      <xdr:row>39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9BA023-BD64-474C-BAA8-A0A09763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35</xdr:row>
      <xdr:rowOff>116633</xdr:rowOff>
    </xdr:from>
    <xdr:to>
      <xdr:col>12</xdr:col>
      <xdr:colOff>255240</xdr:colOff>
      <xdr:row>39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1E1307-5435-4219-A6C9-86F3F9867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32</xdr:row>
      <xdr:rowOff>116633</xdr:rowOff>
    </xdr:from>
    <xdr:to>
      <xdr:col>12</xdr:col>
      <xdr:colOff>255240</xdr:colOff>
      <xdr:row>36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4EF07F-1240-4BFF-87EC-37C567C32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1).xlsx" TargetMode="External"/><Relationship Id="rId1" Type="http://schemas.openxmlformats.org/officeDocument/2006/relationships/externalLinkPath" Target="file:///C:\Users\migue\Downloads\Seguimiento%20del%20curso%20(1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0).xlsx" TargetMode="External"/><Relationship Id="rId1" Type="http://schemas.openxmlformats.org/officeDocument/2006/relationships/externalLinkPath" Target="file:///C:\Users\migue\Downloads\Seguimiento%20del%20curso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2).xlsx" TargetMode="External"/><Relationship Id="rId1" Type="http://schemas.openxmlformats.org/officeDocument/2006/relationships/externalLinkPath" Target="file:///C:\Users\migue\Downloads\Seguimiento%20del%20curso%20(12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3).xlsx" TargetMode="External"/><Relationship Id="rId1" Type="http://schemas.openxmlformats.org/officeDocument/2006/relationships/externalLinkPath" Target="file:///C:\Users\migue\Downloads\Seguimiento%20del%20curso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231U0015</v>
          </cell>
          <cell r="C3" t="str">
            <v>BELLI ARRES LUIS MAURI</v>
          </cell>
        </row>
        <row r="4">
          <cell r="B4" t="str">
            <v>231U0028</v>
          </cell>
          <cell r="C4" t="str">
            <v>COUBERT JARAMILLO EMILY AYLIN</v>
          </cell>
        </row>
        <row r="5">
          <cell r="B5" t="str">
            <v>231U0664</v>
          </cell>
          <cell r="C5" t="str">
            <v>GONZALEZ ROBLES ADONAY VICENTE</v>
          </cell>
        </row>
        <row r="6">
          <cell r="B6" t="str">
            <v>231U0036</v>
          </cell>
          <cell r="C6" t="str">
            <v>HERNANDEZ URIBE REGINA DE LOS ANGELES</v>
          </cell>
        </row>
        <row r="7">
          <cell r="B7" t="str">
            <v>231U0038</v>
          </cell>
          <cell r="C7" t="str">
            <v>IXBA LAZCANO FELIPE</v>
          </cell>
        </row>
        <row r="8">
          <cell r="B8" t="str">
            <v>231U0046</v>
          </cell>
          <cell r="C8" t="str">
            <v>MARTÍNEZ BARCENAS EMMANUEL</v>
          </cell>
        </row>
        <row r="9">
          <cell r="B9" t="str">
            <v>231U0049</v>
          </cell>
          <cell r="C9" t="str">
            <v>MEZO XOLO JESUS ALBERTO</v>
          </cell>
        </row>
        <row r="10">
          <cell r="B10" t="str">
            <v>231U0050</v>
          </cell>
          <cell r="C10" t="str">
            <v>MIROS LUCHO BENITO</v>
          </cell>
        </row>
        <row r="11">
          <cell r="B11" t="str">
            <v>221U0101</v>
          </cell>
          <cell r="C11" t="str">
            <v>MONTALVO DOMINGUEZ KIARA VALERIA</v>
          </cell>
        </row>
        <row r="12">
          <cell r="B12" t="str">
            <v>231U0058</v>
          </cell>
          <cell r="C12" t="str">
            <v>POLITO IXTEPAN IVANA YAMILA</v>
          </cell>
        </row>
        <row r="13">
          <cell r="B13" t="str">
            <v>231U0061</v>
          </cell>
          <cell r="C13" t="str">
            <v>RAMIREZ ALEGRIA MARCO ANTONIO</v>
          </cell>
        </row>
        <row r="14">
          <cell r="B14" t="str">
            <v>231U0074</v>
          </cell>
          <cell r="C14" t="str">
            <v>SANCHEZ SINTA FLORISSA</v>
          </cell>
        </row>
        <row r="15">
          <cell r="B15" t="str">
            <v>231U0077</v>
          </cell>
          <cell r="C15" t="str">
            <v>TON LOPEZ MARIA FERNANDA</v>
          </cell>
        </row>
        <row r="16">
          <cell r="B16" t="str">
            <v>231U0083</v>
          </cell>
          <cell r="C16" t="str">
            <v>VICENTE BONFIL CITLALI DEL CARMEN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231U0007</v>
          </cell>
          <cell r="C3" t="str">
            <v>ABSALON ABRAJAM JOSE ARMANDO</v>
          </cell>
        </row>
        <row r="4">
          <cell r="B4" t="str">
            <v>231U0008</v>
          </cell>
          <cell r="C4" t="str">
            <v>AGUILAR GOMEZ CHRISTOPHER</v>
          </cell>
        </row>
        <row r="5">
          <cell r="B5" t="str">
            <v>231U0019</v>
          </cell>
          <cell r="C5" t="str">
            <v>BUSTAMANTE MARTINEZ JUDAS DE JESUS</v>
          </cell>
        </row>
        <row r="6">
          <cell r="B6" t="str">
            <v>231U0622</v>
          </cell>
          <cell r="C6" t="str">
            <v>CARMONA DURANTE ARMANDO</v>
          </cell>
        </row>
        <row r="7">
          <cell r="B7" t="str">
            <v>231U0022</v>
          </cell>
          <cell r="C7" t="str">
            <v>CHACHA NATO MAGDIEL</v>
          </cell>
        </row>
        <row r="8">
          <cell r="B8" t="str">
            <v>231U0024</v>
          </cell>
          <cell r="C8" t="str">
            <v>CHAPOL VENTURA KARLA DENISSE</v>
          </cell>
        </row>
        <row r="9">
          <cell r="B9" t="str">
            <v>231U0031</v>
          </cell>
          <cell r="C9" t="str">
            <v>GARCIA GUERRERO CAROL</v>
          </cell>
        </row>
        <row r="10">
          <cell r="B10" t="str">
            <v>231U0584</v>
          </cell>
          <cell r="C10" t="str">
            <v>HILARIO HERNANDEZ JOSE ARMANDO</v>
          </cell>
        </row>
        <row r="11">
          <cell r="B11" t="str">
            <v>231U0051</v>
          </cell>
          <cell r="C11" t="str">
            <v>MIXTEGA ALTAMIRANO JANNET ARELY</v>
          </cell>
        </row>
        <row r="12">
          <cell r="B12" t="str">
            <v>231U0054</v>
          </cell>
          <cell r="C12" t="str">
            <v>ORTIZ CAMACHO ZURIEL ALEXANDER</v>
          </cell>
        </row>
        <row r="13">
          <cell r="B13" t="str">
            <v>231U0057</v>
          </cell>
          <cell r="C13" t="str">
            <v>POLITO COBAXIN YULIANA</v>
          </cell>
        </row>
        <row r="14">
          <cell r="B14" t="str">
            <v>231U0060</v>
          </cell>
          <cell r="C14" t="str">
            <v>PUCHETA PELAYO ESTRELLA ARLETTE</v>
          </cell>
        </row>
        <row r="15">
          <cell r="B15" t="str">
            <v>231U0064</v>
          </cell>
          <cell r="C15" t="str">
            <v>RAMIREZ PONCE LIZZET</v>
          </cell>
        </row>
        <row r="16">
          <cell r="B16" t="str">
            <v>231U0068</v>
          </cell>
          <cell r="C16" t="str">
            <v>REYES PAXTIAN UZZIEL</v>
          </cell>
        </row>
        <row r="17">
          <cell r="B17" t="str">
            <v>231U0073</v>
          </cell>
          <cell r="C17" t="str">
            <v>SANCHEZ MULATO MIGUEL ANGEL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241U0266</v>
          </cell>
          <cell r="C3" t="str">
            <v>AGUIRRE CADENA SERGIO ÁNGEL</v>
          </cell>
        </row>
        <row r="4">
          <cell r="B4" t="str">
            <v>241U0270</v>
          </cell>
          <cell r="C4" t="str">
            <v>ARRES MORALES JOHANA</v>
          </cell>
        </row>
        <row r="5">
          <cell r="B5" t="str">
            <v>241U0577</v>
          </cell>
          <cell r="C5" t="str">
            <v>AZAMAR COBAXIN DANY ALEXANDRA</v>
          </cell>
        </row>
        <row r="6">
          <cell r="B6" t="str">
            <v>241U0275</v>
          </cell>
          <cell r="C6" t="str">
            <v>CANO CHAVARRÍA ODALYS</v>
          </cell>
        </row>
        <row r="7">
          <cell r="B7" t="str">
            <v>241U0285</v>
          </cell>
          <cell r="C7" t="str">
            <v>FERNÁNDEZ VICTORIOB MELISSA</v>
          </cell>
        </row>
        <row r="8">
          <cell r="B8" t="str">
            <v>241U0286</v>
          </cell>
          <cell r="C8" t="str">
            <v>FERRAO SOSA CARLA MARIA</v>
          </cell>
        </row>
        <row r="9">
          <cell r="B9" t="str">
            <v>241U0288</v>
          </cell>
          <cell r="C9" t="str">
            <v>FONSECA ANDRADE ZURY ARACELY</v>
          </cell>
        </row>
        <row r="10">
          <cell r="B10" t="str">
            <v>241U0291</v>
          </cell>
          <cell r="C10" t="str">
            <v>HERNANDEZ ACEBO FABIO</v>
          </cell>
        </row>
        <row r="11">
          <cell r="B11" t="str">
            <v>241U0294</v>
          </cell>
          <cell r="C11" t="str">
            <v>HERNÁNDEZ LEAL JUAN OSCAR</v>
          </cell>
        </row>
        <row r="12">
          <cell r="B12" t="str">
            <v>241U0295</v>
          </cell>
          <cell r="C12" t="str">
            <v>HUERTA ESCONTRIAS NOHEMI</v>
          </cell>
        </row>
        <row r="13">
          <cell r="B13" t="str">
            <v>241U0302</v>
          </cell>
          <cell r="C13" t="str">
            <v>MARTINEZ NEPOMUCENO LINDSAY JOHANNA</v>
          </cell>
        </row>
        <row r="14">
          <cell r="B14" t="str">
            <v>241U0303</v>
          </cell>
          <cell r="C14" t="str">
            <v>MAXO CHAVEZ DEYVY EFRAIN</v>
          </cell>
        </row>
        <row r="15">
          <cell r="B15" t="str">
            <v>241U0308</v>
          </cell>
          <cell r="C15" t="str">
            <v>ORTIZ PELAYO DANIELA BELEN</v>
          </cell>
        </row>
        <row r="16">
          <cell r="B16" t="str">
            <v>241U0317</v>
          </cell>
          <cell r="C16" t="str">
            <v>ROJAS CHIGO SUSANA YAMILETH</v>
          </cell>
        </row>
        <row r="17">
          <cell r="B17" t="str">
            <v>241U0318</v>
          </cell>
          <cell r="C17" t="str">
            <v>SANCHEZ TEODORO BRENDA ITZEL</v>
          </cell>
        </row>
        <row r="18">
          <cell r="B18" t="str">
            <v>241U0321</v>
          </cell>
          <cell r="C18" t="str">
            <v>TENORIO MARQUEZ BRANDON</v>
          </cell>
        </row>
        <row r="19">
          <cell r="B19" t="str">
            <v>241U0322</v>
          </cell>
          <cell r="C19" t="str">
            <v>TORRES VIVERO LITZY MARIEL</v>
          </cell>
        </row>
        <row r="20">
          <cell r="B20" t="str">
            <v>241U0323</v>
          </cell>
          <cell r="C20" t="str">
            <v>TOTO ESCRIBANO ZURISADHAY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231U0366</v>
          </cell>
          <cell r="C3" t="str">
            <v>COBIX QUIALA ADRIAN</v>
          </cell>
        </row>
        <row r="4">
          <cell r="B4" t="str">
            <v>231U0145</v>
          </cell>
          <cell r="C4" t="str">
            <v>COMI COYOLT ALAN</v>
          </cell>
        </row>
        <row r="5">
          <cell r="B5" t="str">
            <v>221U0534</v>
          </cell>
          <cell r="C5" t="str">
            <v>COYOLT ROSENDO EDUARDO</v>
          </cell>
        </row>
        <row r="6">
          <cell r="B6" t="str">
            <v>231U0367</v>
          </cell>
          <cell r="C6" t="str">
            <v>DE SANTIAGO PÓLITO NEMESIO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231U0374</v>
          </cell>
          <cell r="C8" t="str">
            <v>GARCIA GASPAR LEANDRO</v>
          </cell>
        </row>
        <row r="9">
          <cell r="B9" t="str">
            <v>231U0593</v>
          </cell>
          <cell r="C9" t="str">
            <v>GOMEZ HERNANDEZ JONATHAN ISRAEL</v>
          </cell>
        </row>
        <row r="10">
          <cell r="B10" t="str">
            <v>231U0375</v>
          </cell>
          <cell r="C10" t="str">
            <v>GOMEZ HERNANDEZ LUIS ERNESTO</v>
          </cell>
        </row>
        <row r="11">
          <cell r="B11" t="str">
            <v>231U0376</v>
          </cell>
          <cell r="C11" t="str">
            <v>HERRERA ANTONIO JOSE DE JESUS</v>
          </cell>
        </row>
        <row r="12">
          <cell r="B12" t="str">
            <v>231U0378</v>
          </cell>
          <cell r="C12" t="str">
            <v>ISIDORO VAZQUEZ JOSE AZIEL</v>
          </cell>
        </row>
        <row r="13">
          <cell r="B13" t="str">
            <v>231U0039</v>
          </cell>
          <cell r="C13" t="str">
            <v>IXTEPAN POLITO MARCOS</v>
          </cell>
        </row>
        <row r="14">
          <cell r="B14" t="str">
            <v>221U0543</v>
          </cell>
          <cell r="C14" t="str">
            <v>LUCHO PAXTIAN JOSE MARTIN</v>
          </cell>
        </row>
        <row r="15">
          <cell r="B15" t="str">
            <v>231U0380</v>
          </cell>
          <cell r="C15" t="str">
            <v>MALAGA QUINO ÁNGEL DE JESÚS</v>
          </cell>
        </row>
        <row r="16">
          <cell r="B16" t="str">
            <v>221U0550</v>
          </cell>
          <cell r="C16" t="str">
            <v>MONTAN XOLIO DIEGO ALBERTO</v>
          </cell>
        </row>
        <row r="17">
          <cell r="B17" t="str">
            <v>231U0397</v>
          </cell>
          <cell r="C17" t="str">
            <v>RODRIGUEZ LOPEZ SAUL ALDAHIR</v>
          </cell>
        </row>
        <row r="18">
          <cell r="B18" t="str">
            <v>231U0398</v>
          </cell>
          <cell r="C18" t="str">
            <v>RUIZ SAENZ BRAYAN EMMANUEL</v>
          </cell>
        </row>
        <row r="19">
          <cell r="B19" t="str">
            <v>231U0399</v>
          </cell>
          <cell r="C19" t="str">
            <v>SANDOVAL HUERTA ELIAS DE JESUS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D8C9-8F84-497D-80E3-15561F0E9C5E}">
  <dimension ref="B2:Y47"/>
  <sheetViews>
    <sheetView zoomScale="140" zoomScaleNormal="140" workbookViewId="0">
      <selection activeCell="K24" sqref="K24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37" t="s">
        <v>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2"/>
      <c r="P2" s="2"/>
    </row>
    <row r="3" spans="2: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</row>
    <row r="4" spans="2:25">
      <c r="C4" t="s">
        <v>0</v>
      </c>
      <c r="D4" s="39" t="s">
        <v>37</v>
      </c>
      <c r="E4" s="39"/>
      <c r="F4" s="39"/>
      <c r="G4" s="39"/>
      <c r="I4" t="s">
        <v>1</v>
      </c>
      <c r="J4" s="40" t="s">
        <v>38</v>
      </c>
      <c r="K4" s="40"/>
      <c r="M4" t="s">
        <v>2</v>
      </c>
      <c r="N4" s="41">
        <v>45588</v>
      </c>
      <c r="O4" s="41"/>
    </row>
    <row r="5" spans="2:25" ht="6.75" customHeight="1">
      <c r="D5" s="5"/>
      <c r="E5" s="5"/>
      <c r="F5" s="5"/>
      <c r="G5" s="5"/>
    </row>
    <row r="6" spans="2:25">
      <c r="C6" t="s">
        <v>3</v>
      </c>
      <c r="D6" s="40" t="s">
        <v>36</v>
      </c>
      <c r="E6" s="40"/>
      <c r="F6" s="40"/>
      <c r="G6" s="40"/>
      <c r="I6" s="22" t="s">
        <v>19</v>
      </c>
      <c r="J6" s="22"/>
      <c r="K6" s="42" t="s">
        <v>21</v>
      </c>
      <c r="L6" s="42"/>
      <c r="M6" s="42"/>
      <c r="N6" s="42"/>
    </row>
    <row r="7" spans="2:25" ht="11.25" customHeight="1"/>
    <row r="8" spans="2: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[1]sheet1!B3</f>
        <v>231U0015</v>
      </c>
      <c r="D9" s="28" t="str">
        <f>[1]sheet1!C3</f>
        <v>BELLI ARRES LUIS MAURI</v>
      </c>
      <c r="E9" s="29"/>
      <c r="F9" s="29"/>
      <c r="G9" s="29"/>
      <c r="H9" s="29"/>
      <c r="I9" s="30"/>
      <c r="J9" s="4">
        <v>70</v>
      </c>
      <c r="K9" s="4">
        <v>75</v>
      </c>
      <c r="L9" s="4"/>
      <c r="M9" s="4"/>
      <c r="N9" s="4"/>
      <c r="O9" s="19">
        <f t="shared" ref="O9:O22" si="0">SUM(J9:N9)/5</f>
        <v>29</v>
      </c>
      <c r="U9" s="1"/>
      <c r="V9" s="1"/>
      <c r="W9" s="1"/>
      <c r="X9" s="1"/>
      <c r="Y9" s="1"/>
    </row>
    <row r="10" spans="2:25">
      <c r="B10" s="15">
        <v>2</v>
      </c>
      <c r="C10" s="17" t="str">
        <f>[1]sheet1!B4</f>
        <v>231U0028</v>
      </c>
      <c r="D10" s="28" t="str">
        <f>[1]sheet1!C4</f>
        <v>COUBERT JARAMILLO EMILY AYLIN</v>
      </c>
      <c r="E10" s="29"/>
      <c r="F10" s="29"/>
      <c r="G10" s="29"/>
      <c r="H10" s="29"/>
      <c r="I10" s="30"/>
      <c r="J10" s="4">
        <v>72</v>
      </c>
      <c r="K10" s="4">
        <v>78</v>
      </c>
      <c r="L10" s="4"/>
      <c r="M10" s="4"/>
      <c r="N10" s="4"/>
      <c r="O10" s="19">
        <f t="shared" si="0"/>
        <v>30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[1]sheet1!B5</f>
        <v>231U0664</v>
      </c>
      <c r="D11" s="28" t="str">
        <f>[1]sheet1!C5</f>
        <v>GONZALEZ ROBLES ADONAY VICENTE</v>
      </c>
      <c r="E11" s="29"/>
      <c r="F11" s="29"/>
      <c r="G11" s="29" t="s">
        <v>23</v>
      </c>
      <c r="H11" s="29" t="s">
        <v>23</v>
      </c>
      <c r="I11" s="30" t="s">
        <v>23</v>
      </c>
      <c r="J11" s="4">
        <v>70</v>
      </c>
      <c r="K11" s="4">
        <v>70</v>
      </c>
      <c r="L11" s="4"/>
      <c r="M11" s="4"/>
      <c r="N11" s="4"/>
      <c r="O11" s="19">
        <f t="shared" si="0"/>
        <v>28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[1]sheet1!B6</f>
        <v>231U0036</v>
      </c>
      <c r="D12" s="28" t="str">
        <f>[1]sheet1!C6</f>
        <v>HERNANDEZ URIBE REGINA DE LOS ANGELES</v>
      </c>
      <c r="E12" s="29"/>
      <c r="F12" s="29"/>
      <c r="G12" s="29" t="s">
        <v>24</v>
      </c>
      <c r="H12" s="29" t="s">
        <v>24</v>
      </c>
      <c r="I12" s="30" t="s">
        <v>24</v>
      </c>
      <c r="J12" s="4">
        <v>72</v>
      </c>
      <c r="K12" s="4">
        <v>78</v>
      </c>
      <c r="L12" s="4"/>
      <c r="M12" s="4"/>
      <c r="N12" s="4"/>
      <c r="O12" s="19">
        <f t="shared" si="0"/>
        <v>30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[1]sheet1!B7</f>
        <v>231U0038</v>
      </c>
      <c r="D13" s="28" t="str">
        <f>[1]sheet1!C7</f>
        <v>IXBA LAZCANO FELIPE</v>
      </c>
      <c r="E13" s="29"/>
      <c r="F13" s="29"/>
      <c r="G13" s="29" t="s">
        <v>25</v>
      </c>
      <c r="H13" s="29" t="s">
        <v>25</v>
      </c>
      <c r="I13" s="30" t="s">
        <v>25</v>
      </c>
      <c r="J13" s="4">
        <v>75</v>
      </c>
      <c r="K13" s="4">
        <v>78</v>
      </c>
      <c r="L13" s="4"/>
      <c r="M13" s="4"/>
      <c r="N13" s="4"/>
      <c r="O13" s="19">
        <f t="shared" si="0"/>
        <v>30.6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[1]sheet1!B8</f>
        <v>231U0046</v>
      </c>
      <c r="D14" s="28" t="str">
        <f>[1]sheet1!C8</f>
        <v>MARTÍNEZ BARCENAS EMMANUEL</v>
      </c>
      <c r="E14" s="29"/>
      <c r="F14" s="29"/>
      <c r="G14" s="29" t="s">
        <v>26</v>
      </c>
      <c r="H14" s="29" t="s">
        <v>26</v>
      </c>
      <c r="I14" s="30" t="s">
        <v>26</v>
      </c>
      <c r="J14" s="4">
        <v>71</v>
      </c>
      <c r="K14" s="4">
        <v>75</v>
      </c>
      <c r="L14" s="4"/>
      <c r="M14" s="4"/>
      <c r="N14" s="4"/>
      <c r="O14" s="19">
        <f t="shared" si="0"/>
        <v>29.2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[1]sheet1!B9</f>
        <v>231U0049</v>
      </c>
      <c r="D15" s="28" t="str">
        <f>[1]sheet1!C9</f>
        <v>MEZO XOLO JESUS ALBERTO</v>
      </c>
      <c r="E15" s="29"/>
      <c r="F15" s="29"/>
      <c r="G15" s="29" t="s">
        <v>27</v>
      </c>
      <c r="H15" s="29" t="s">
        <v>27</v>
      </c>
      <c r="I15" s="30" t="s">
        <v>27</v>
      </c>
      <c r="J15" s="4">
        <v>70</v>
      </c>
      <c r="K15" s="4">
        <v>75</v>
      </c>
      <c r="L15" s="4"/>
      <c r="M15" s="4"/>
      <c r="N15" s="4"/>
      <c r="O15" s="19">
        <f t="shared" si="0"/>
        <v>29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[1]sheet1!B10</f>
        <v>231U0050</v>
      </c>
      <c r="D16" s="28" t="str">
        <f>[1]sheet1!C10</f>
        <v>MIROS LUCHO BENITO</v>
      </c>
      <c r="E16" s="29"/>
      <c r="F16" s="29"/>
      <c r="G16" s="29" t="s">
        <v>28</v>
      </c>
      <c r="H16" s="29" t="s">
        <v>28</v>
      </c>
      <c r="I16" s="30" t="s">
        <v>28</v>
      </c>
      <c r="J16" s="4">
        <v>75</v>
      </c>
      <c r="K16" s="4">
        <v>75</v>
      </c>
      <c r="L16" s="4"/>
      <c r="M16" s="4"/>
      <c r="N16" s="4"/>
      <c r="O16" s="19">
        <f t="shared" si="0"/>
        <v>30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[1]sheet1!B11</f>
        <v>221U0101</v>
      </c>
      <c r="D17" s="28" t="str">
        <f>[1]sheet1!C11</f>
        <v>MONTALVO DOMINGUEZ KIARA VALERIA</v>
      </c>
      <c r="E17" s="29"/>
      <c r="F17" s="29"/>
      <c r="G17" s="29" t="s">
        <v>29</v>
      </c>
      <c r="H17" s="29" t="s">
        <v>29</v>
      </c>
      <c r="I17" s="30" t="s">
        <v>29</v>
      </c>
      <c r="J17" s="4">
        <v>0</v>
      </c>
      <c r="K17" s="4">
        <v>75</v>
      </c>
      <c r="L17" s="4"/>
      <c r="M17" s="4"/>
      <c r="N17" s="4"/>
      <c r="O17" s="19">
        <f t="shared" si="0"/>
        <v>15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[1]sheet1!B12</f>
        <v>231U0058</v>
      </c>
      <c r="D18" s="28" t="str">
        <f>[1]sheet1!C12</f>
        <v>POLITO IXTEPAN IVANA YAMILA</v>
      </c>
      <c r="E18" s="29"/>
      <c r="F18" s="29"/>
      <c r="G18" s="29" t="s">
        <v>30</v>
      </c>
      <c r="H18" s="29" t="s">
        <v>30</v>
      </c>
      <c r="I18" s="30" t="s">
        <v>30</v>
      </c>
      <c r="J18" s="4">
        <v>72</v>
      </c>
      <c r="K18" s="4">
        <v>75</v>
      </c>
      <c r="L18" s="4"/>
      <c r="M18" s="4"/>
      <c r="N18" s="4"/>
      <c r="O18" s="19">
        <f t="shared" si="0"/>
        <v>29.4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[1]sheet1!B13</f>
        <v>231U0061</v>
      </c>
      <c r="D19" s="28" t="str">
        <f>[1]sheet1!C13</f>
        <v>RAMIREZ ALEGRIA MARCO ANTONIO</v>
      </c>
      <c r="E19" s="29"/>
      <c r="F19" s="29"/>
      <c r="G19" s="29" t="s">
        <v>31</v>
      </c>
      <c r="H19" s="29" t="s">
        <v>31</v>
      </c>
      <c r="I19" s="30" t="s">
        <v>31</v>
      </c>
      <c r="J19" s="4">
        <v>80</v>
      </c>
      <c r="K19" s="4">
        <v>80</v>
      </c>
      <c r="L19" s="4"/>
      <c r="M19" s="4"/>
      <c r="N19" s="4"/>
      <c r="O19" s="19">
        <f t="shared" si="0"/>
        <v>32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[1]sheet1!B14</f>
        <v>231U0074</v>
      </c>
      <c r="D20" s="28" t="str">
        <f>[1]sheet1!C14</f>
        <v>SANCHEZ SINTA FLORISSA</v>
      </c>
      <c r="E20" s="29"/>
      <c r="F20" s="29"/>
      <c r="G20" s="29" t="s">
        <v>32</v>
      </c>
      <c r="H20" s="29" t="s">
        <v>32</v>
      </c>
      <c r="I20" s="30" t="s">
        <v>32</v>
      </c>
      <c r="J20" s="4">
        <v>71</v>
      </c>
      <c r="K20" s="4">
        <v>78</v>
      </c>
      <c r="L20" s="4"/>
      <c r="M20" s="4"/>
      <c r="N20" s="4"/>
      <c r="O20" s="19">
        <f t="shared" si="0"/>
        <v>29.8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[1]sheet1!B15</f>
        <v>231U0077</v>
      </c>
      <c r="D21" s="28" t="str">
        <f>[1]sheet1!C15</f>
        <v>TON LOPEZ MARIA FERNANDA</v>
      </c>
      <c r="E21" s="29"/>
      <c r="F21" s="29"/>
      <c r="G21" s="29" t="s">
        <v>33</v>
      </c>
      <c r="H21" s="29" t="s">
        <v>33</v>
      </c>
      <c r="I21" s="30" t="s">
        <v>33</v>
      </c>
      <c r="J21" s="4">
        <v>70</v>
      </c>
      <c r="K21" s="4">
        <v>75</v>
      </c>
      <c r="L21" s="4"/>
      <c r="M21" s="4"/>
      <c r="N21" s="4"/>
      <c r="O21" s="19">
        <f t="shared" si="0"/>
        <v>29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[1]sheet1!B16</f>
        <v>231U0083</v>
      </c>
      <c r="D22" s="28" t="str">
        <f>[1]sheet1!C16</f>
        <v>VICENTE BONFIL CITLALI DEL CARMEN</v>
      </c>
      <c r="E22" s="29"/>
      <c r="F22" s="29"/>
      <c r="G22" s="29" t="s">
        <v>34</v>
      </c>
      <c r="H22" s="29" t="s">
        <v>34</v>
      </c>
      <c r="I22" s="30" t="s">
        <v>34</v>
      </c>
      <c r="J22" s="4">
        <v>70</v>
      </c>
      <c r="K22" s="4">
        <v>78</v>
      </c>
      <c r="L22" s="4"/>
      <c r="M22" s="4"/>
      <c r="N22" s="4"/>
      <c r="O22" s="19">
        <f t="shared" si="0"/>
        <v>29.6</v>
      </c>
      <c r="U22" s="1"/>
      <c r="V22" s="1"/>
      <c r="W22" s="1"/>
      <c r="X22" s="1"/>
      <c r="Y22" s="1"/>
    </row>
    <row r="23" spans="2:25">
      <c r="B23" s="15"/>
      <c r="C23" s="17"/>
      <c r="D23" s="28"/>
      <c r="E23" s="29"/>
      <c r="F23" s="29"/>
      <c r="G23" s="29"/>
      <c r="H23" s="29"/>
      <c r="I23" s="30"/>
      <c r="J23" s="4"/>
      <c r="K23" s="4"/>
      <c r="L23" s="4"/>
      <c r="M23" s="4"/>
      <c r="N23" s="4"/>
      <c r="O23" s="19"/>
      <c r="U23" s="1"/>
      <c r="V23" s="1"/>
      <c r="W23" s="1"/>
      <c r="X23" s="1"/>
      <c r="Y23" s="1"/>
    </row>
    <row r="24" spans="2:25">
      <c r="B24" s="16"/>
      <c r="C24" s="17"/>
      <c r="D24" s="28"/>
      <c r="E24" s="29"/>
      <c r="F24" s="29"/>
      <c r="G24" s="29"/>
      <c r="H24" s="29"/>
      <c r="I24" s="30"/>
      <c r="J24" s="4"/>
      <c r="K24" s="4"/>
      <c r="L24" s="4"/>
      <c r="M24" s="4"/>
      <c r="N24" s="4"/>
      <c r="O24" s="19"/>
      <c r="U24" s="1"/>
      <c r="V24" s="1"/>
      <c r="W24" s="1"/>
      <c r="X24" s="1"/>
      <c r="Y24" s="1"/>
    </row>
    <row r="25" spans="2:25">
      <c r="B25" s="16"/>
      <c r="C25" s="17"/>
      <c r="D25" s="28"/>
      <c r="E25" s="29"/>
      <c r="F25" s="29"/>
      <c r="G25" s="29"/>
      <c r="H25" s="29"/>
      <c r="I25" s="30"/>
      <c r="J25" s="4"/>
      <c r="K25" s="4"/>
      <c r="L25" s="4"/>
      <c r="M25" s="4"/>
      <c r="N25" s="4"/>
      <c r="O25" s="19"/>
      <c r="U25" s="1"/>
      <c r="V25" s="1"/>
      <c r="W25" s="1"/>
      <c r="X25" s="1"/>
      <c r="Y25" s="1"/>
    </row>
    <row r="26" spans="2:25">
      <c r="B26" s="16"/>
      <c r="C26" s="17"/>
      <c r="D26" s="28"/>
      <c r="E26" s="29"/>
      <c r="F26" s="29"/>
      <c r="G26" s="29"/>
      <c r="H26" s="29"/>
      <c r="I26" s="30"/>
      <c r="J26" s="4"/>
      <c r="K26" s="4"/>
      <c r="L26" s="4"/>
      <c r="M26" s="4"/>
      <c r="N26" s="4"/>
      <c r="O26" s="19"/>
      <c r="U26" s="1"/>
      <c r="V26" s="1"/>
      <c r="W26" s="1"/>
      <c r="X26" s="1"/>
      <c r="Y26" s="1"/>
    </row>
    <row r="27" spans="2:25">
      <c r="B27" s="16"/>
      <c r="C27" s="17"/>
      <c r="D27" s="28"/>
      <c r="E27" s="29"/>
      <c r="F27" s="29"/>
      <c r="G27" s="29"/>
      <c r="H27" s="29"/>
      <c r="I27" s="30"/>
      <c r="J27" s="4"/>
      <c r="K27" s="4"/>
      <c r="L27" s="4"/>
      <c r="M27" s="4"/>
      <c r="N27" s="4"/>
      <c r="O27" s="19"/>
      <c r="U27" s="1"/>
      <c r="V27" s="1"/>
      <c r="W27" s="1"/>
      <c r="X27" s="1"/>
      <c r="Y27" s="1"/>
    </row>
    <row r="28" spans="2:25">
      <c r="B28" s="16"/>
      <c r="C28" s="17"/>
      <c r="D28" s="28"/>
      <c r="E28" s="29"/>
      <c r="F28" s="29"/>
      <c r="G28" s="29"/>
      <c r="H28" s="29"/>
      <c r="I28" s="30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28"/>
      <c r="E29" s="29"/>
      <c r="F29" s="29"/>
      <c r="G29" s="29"/>
      <c r="H29" s="29"/>
      <c r="I29" s="30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7"/>
      <c r="D30" s="28"/>
      <c r="E30" s="29"/>
      <c r="F30" s="29"/>
      <c r="G30" s="29"/>
      <c r="H30" s="29"/>
      <c r="I30" s="30"/>
      <c r="J30" s="4"/>
      <c r="K30" s="4"/>
      <c r="L30" s="4"/>
      <c r="M30" s="4"/>
      <c r="N30" s="4"/>
      <c r="O30" s="19"/>
      <c r="U30" s="1"/>
      <c r="V30" s="1"/>
      <c r="W30" s="1"/>
      <c r="X30" s="1"/>
      <c r="Y30" s="1"/>
    </row>
    <row r="31" spans="2:25">
      <c r="B31" s="16"/>
      <c r="C31" s="17"/>
      <c r="D31" s="28"/>
      <c r="E31" s="29"/>
      <c r="F31" s="29"/>
      <c r="G31" s="29"/>
      <c r="H31" s="29"/>
      <c r="I31" s="30"/>
      <c r="J31" s="4"/>
      <c r="K31" s="4"/>
      <c r="L31" s="4"/>
      <c r="M31" s="4"/>
      <c r="N31" s="4"/>
      <c r="O31" s="19"/>
      <c r="U31" s="1"/>
      <c r="V31" s="1"/>
      <c r="W31" s="1"/>
      <c r="X31" s="1"/>
      <c r="Y31" s="1"/>
    </row>
    <row r="32" spans="2:25">
      <c r="B32" s="16"/>
      <c r="C32" s="17"/>
      <c r="D32" s="28"/>
      <c r="E32" s="29"/>
      <c r="F32" s="29"/>
      <c r="G32" s="29"/>
      <c r="H32" s="29"/>
      <c r="I32" s="30"/>
      <c r="J32" s="4"/>
      <c r="K32" s="4"/>
      <c r="L32" s="4"/>
      <c r="M32" s="4"/>
      <c r="N32" s="4"/>
      <c r="O32" s="19"/>
      <c r="U32" s="1"/>
      <c r="V32" s="1"/>
      <c r="W32" s="1"/>
      <c r="X32" s="1"/>
      <c r="Y32" s="1"/>
    </row>
    <row r="33" spans="2:25">
      <c r="B33" s="16"/>
      <c r="C33" s="17"/>
      <c r="D33" s="31"/>
      <c r="E33" s="32"/>
      <c r="F33" s="32"/>
      <c r="G33" s="32"/>
      <c r="H33" s="32"/>
      <c r="I33" s="33"/>
      <c r="J33" s="4"/>
      <c r="K33" s="4"/>
      <c r="L33" s="4"/>
      <c r="M33" s="4"/>
      <c r="N33" s="4"/>
      <c r="O33" s="19"/>
      <c r="U33" s="1"/>
      <c r="V33" s="1"/>
      <c r="W33" s="1"/>
      <c r="X33" s="1"/>
      <c r="Y33" s="1"/>
    </row>
    <row r="34" spans="2:25">
      <c r="B34" s="16"/>
      <c r="C34" s="17"/>
      <c r="D34" s="28"/>
      <c r="E34" s="29"/>
      <c r="F34" s="29"/>
      <c r="G34" s="29"/>
      <c r="H34" s="29"/>
      <c r="I34" s="30"/>
      <c r="J34" s="4"/>
      <c r="K34" s="4"/>
      <c r="L34" s="4"/>
      <c r="M34" s="4"/>
      <c r="N34" s="4"/>
      <c r="O34" s="19"/>
      <c r="U34" s="1"/>
      <c r="V34" s="1"/>
      <c r="W34" s="1"/>
      <c r="X34" s="1"/>
      <c r="Y34" s="1"/>
    </row>
    <row r="35" spans="2:25">
      <c r="B35" s="16"/>
      <c r="C35" s="17"/>
      <c r="D35" s="28"/>
      <c r="E35" s="29"/>
      <c r="F35" s="29"/>
      <c r="G35" s="29"/>
      <c r="H35" s="29"/>
      <c r="I35" s="30"/>
      <c r="J35" s="4"/>
      <c r="K35" s="4"/>
      <c r="L35" s="4"/>
      <c r="M35" s="4"/>
      <c r="N35" s="4"/>
      <c r="O35" s="19"/>
      <c r="U35" s="1"/>
      <c r="V35" s="1"/>
      <c r="W35" s="1"/>
      <c r="X35" s="1"/>
      <c r="Y35" s="1"/>
    </row>
    <row r="36" spans="2:25">
      <c r="B36" s="16"/>
      <c r="C36" s="18"/>
      <c r="D36" s="34"/>
      <c r="E36" s="35"/>
      <c r="F36" s="35"/>
      <c r="G36" s="35"/>
      <c r="H36" s="35"/>
      <c r="I36" s="36"/>
      <c r="J36" s="14"/>
      <c r="K36" s="13"/>
      <c r="L36" s="13"/>
      <c r="M36" s="13"/>
      <c r="N36" s="3"/>
      <c r="O36" s="19"/>
    </row>
    <row r="37" spans="2:25">
      <c r="C37" s="22"/>
      <c r="D37" s="22"/>
      <c r="E37" s="1"/>
      <c r="H37" s="27" t="s">
        <v>16</v>
      </c>
      <c r="I37" s="27"/>
      <c r="J37" s="8">
        <f>COUNTIF(J9:J36,"&gt;=70")</f>
        <v>13</v>
      </c>
      <c r="K37" s="8">
        <f>COUNTIF(K9:K36,"&gt;=70")</f>
        <v>14</v>
      </c>
      <c r="L37" s="8"/>
      <c r="M37" s="8"/>
      <c r="N37" s="8"/>
      <c r="O37" s="8">
        <f t="shared" ref="O37" si="1">COUNTIF(O9:O36,"&gt;=70")</f>
        <v>0</v>
      </c>
    </row>
    <row r="38" spans="2:25">
      <c r="C38" s="22"/>
      <c r="D38" s="22"/>
      <c r="E38" s="6"/>
      <c r="H38" s="26" t="s">
        <v>17</v>
      </c>
      <c r="I38" s="26"/>
      <c r="J38" s="9">
        <f>COUNTIF(J9:J36,"&lt;70")</f>
        <v>1</v>
      </c>
      <c r="K38" s="9">
        <f>COUNTIF(K9:K36,"&lt;70")</f>
        <v>0</v>
      </c>
      <c r="L38" s="9"/>
      <c r="M38" s="9"/>
      <c r="N38" s="9"/>
      <c r="O38" s="9">
        <f>COUNTIF(O9:O36,"&lt;70")</f>
        <v>14</v>
      </c>
    </row>
    <row r="39" spans="2:25">
      <c r="C39" s="22"/>
      <c r="D39" s="22"/>
      <c r="E39" s="22"/>
      <c r="H39" s="26" t="s">
        <v>18</v>
      </c>
      <c r="I39" s="26"/>
      <c r="J39" s="9">
        <f>COUNT(J9:J36)</f>
        <v>14</v>
      </c>
      <c r="K39" s="9">
        <f>COUNT(K9:K36)</f>
        <v>14</v>
      </c>
      <c r="L39" s="9"/>
      <c r="M39" s="9"/>
      <c r="N39" s="9"/>
      <c r="O39" s="9">
        <f>COUNT(O9:O36)</f>
        <v>14</v>
      </c>
    </row>
    <row r="40" spans="2:25">
      <c r="C40" s="22"/>
      <c r="D40" s="22"/>
      <c r="E40" s="1"/>
      <c r="H40" s="23" t="s">
        <v>13</v>
      </c>
      <c r="I40" s="23"/>
      <c r="J40" s="10">
        <f>J37/J39</f>
        <v>0.9285714285714286</v>
      </c>
      <c r="K40" s="10">
        <f>K37/K39</f>
        <v>1</v>
      </c>
      <c r="L40" s="11"/>
      <c r="M40" s="11"/>
      <c r="N40" s="11"/>
      <c r="O40" s="11">
        <f t="shared" ref="O40" si="2">O37/O39</f>
        <v>0</v>
      </c>
    </row>
    <row r="41" spans="2:25">
      <c r="C41" s="22"/>
      <c r="D41" s="22"/>
      <c r="E41" s="1"/>
      <c r="H41" s="23" t="s">
        <v>14</v>
      </c>
      <c r="I41" s="23"/>
      <c r="J41" s="10">
        <f>J38/J39</f>
        <v>7.1428571428571425E-2</v>
      </c>
      <c r="K41" s="10">
        <f>K38/K39</f>
        <v>0</v>
      </c>
      <c r="L41" s="11"/>
      <c r="M41" s="11"/>
      <c r="N41" s="11"/>
      <c r="O41" s="11">
        <f t="shared" ref="O41" si="3">O38/O39</f>
        <v>1</v>
      </c>
    </row>
    <row r="42" spans="2:25">
      <c r="C42" s="22"/>
      <c r="D42" s="22"/>
      <c r="E42" s="6"/>
    </row>
    <row r="43" spans="2:25">
      <c r="C43" s="1"/>
      <c r="D43" s="1"/>
      <c r="E43" s="6"/>
    </row>
    <row r="44" spans="2:25">
      <c r="C44" s="1"/>
      <c r="D44" s="1"/>
      <c r="E44" s="6"/>
    </row>
    <row r="45" spans="2:25">
      <c r="C45" s="1"/>
      <c r="D45" s="1"/>
      <c r="E45" s="6"/>
    </row>
    <row r="46" spans="2:25">
      <c r="J46" s="24" t="s">
        <v>21</v>
      </c>
      <c r="K46" s="24"/>
      <c r="L46" s="24"/>
      <c r="M46" s="24"/>
      <c r="N46" s="24"/>
    </row>
    <row r="47" spans="2:25">
      <c r="J47" s="25" t="s">
        <v>15</v>
      </c>
      <c r="K47" s="25"/>
      <c r="L47" s="25"/>
      <c r="M47" s="25"/>
      <c r="N47" s="25"/>
    </row>
  </sheetData>
  <mergeCells count="50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6:N46"/>
    <mergeCell ref="J47:N47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1DB0-17D3-4462-8628-02BB72404A23}">
  <dimension ref="B2:Y41"/>
  <sheetViews>
    <sheetView zoomScale="140" zoomScaleNormal="140" workbookViewId="0">
      <selection activeCell="D26" sqref="D26:I26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37" t="s">
        <v>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2"/>
      <c r="P2" s="2"/>
    </row>
    <row r="3" spans="2: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</row>
    <row r="4" spans="2:25">
      <c r="C4" t="s">
        <v>0</v>
      </c>
      <c r="D4" s="39" t="s">
        <v>37</v>
      </c>
      <c r="E4" s="39"/>
      <c r="F4" s="39"/>
      <c r="G4" s="39"/>
      <c r="I4" t="s">
        <v>1</v>
      </c>
      <c r="J4" s="40" t="s">
        <v>40</v>
      </c>
      <c r="K4" s="40"/>
      <c r="M4" t="s">
        <v>2</v>
      </c>
      <c r="N4" s="41">
        <v>45588</v>
      </c>
      <c r="O4" s="41"/>
    </row>
    <row r="5" spans="2:25" ht="6.75" customHeight="1">
      <c r="D5" s="5"/>
      <c r="E5" s="5"/>
      <c r="F5" s="5"/>
      <c r="G5" s="5"/>
    </row>
    <row r="6" spans="2:25">
      <c r="C6" t="s">
        <v>3</v>
      </c>
      <c r="D6" s="40" t="s">
        <v>36</v>
      </c>
      <c r="E6" s="40"/>
      <c r="F6" s="40"/>
      <c r="G6" s="40"/>
      <c r="I6" s="22" t="s">
        <v>19</v>
      </c>
      <c r="J6" s="22"/>
      <c r="K6" s="42" t="s">
        <v>21</v>
      </c>
      <c r="L6" s="42"/>
      <c r="M6" s="42"/>
      <c r="N6" s="42"/>
    </row>
    <row r="7" spans="2:25" ht="11.25" customHeight="1"/>
    <row r="8" spans="2: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[2]sheet1!B3</f>
        <v>231U0007</v>
      </c>
      <c r="D9" s="28" t="str">
        <f>[2]sheet1!C3</f>
        <v>ABSALON ABRAJAM JOSE ARMANDO</v>
      </c>
      <c r="E9" s="29"/>
      <c r="F9" s="29"/>
      <c r="G9" s="29"/>
      <c r="H9" s="29"/>
      <c r="I9" s="30"/>
      <c r="J9" s="4">
        <v>70</v>
      </c>
      <c r="K9" s="4">
        <v>75</v>
      </c>
      <c r="L9" s="4"/>
      <c r="M9" s="4"/>
      <c r="N9" s="4"/>
      <c r="O9" s="19">
        <f t="shared" ref="O9:O22" si="0">SUM(J9:N9)/5</f>
        <v>29</v>
      </c>
      <c r="U9" s="1"/>
      <c r="V9" s="1"/>
      <c r="W9" s="1"/>
      <c r="X9" s="1"/>
      <c r="Y9" s="1"/>
    </row>
    <row r="10" spans="2:25">
      <c r="B10" s="15">
        <v>2</v>
      </c>
      <c r="C10" s="17" t="str">
        <f>[2]sheet1!B4</f>
        <v>231U0008</v>
      </c>
      <c r="D10" s="28" t="str">
        <f>[2]sheet1!C4</f>
        <v>AGUILAR GOMEZ CHRISTOPHER</v>
      </c>
      <c r="E10" s="29"/>
      <c r="F10" s="29"/>
      <c r="G10" s="29"/>
      <c r="H10" s="29"/>
      <c r="I10" s="30"/>
      <c r="J10" s="4">
        <v>70</v>
      </c>
      <c r="K10" s="4">
        <v>75</v>
      </c>
      <c r="L10" s="4"/>
      <c r="M10" s="4"/>
      <c r="N10" s="4"/>
      <c r="O10" s="19">
        <f t="shared" si="0"/>
        <v>29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[2]sheet1!B5</f>
        <v>231U0019</v>
      </c>
      <c r="D11" s="28" t="str">
        <f>[2]sheet1!C5</f>
        <v>BUSTAMANTE MARTINEZ JUDAS DE JESUS</v>
      </c>
      <c r="E11" s="29"/>
      <c r="F11" s="29"/>
      <c r="G11" s="29" t="s">
        <v>23</v>
      </c>
      <c r="H11" s="29" t="s">
        <v>23</v>
      </c>
      <c r="I11" s="30" t="s">
        <v>23</v>
      </c>
      <c r="J11" s="4">
        <v>75</v>
      </c>
      <c r="K11" s="21">
        <v>78</v>
      </c>
      <c r="L11" s="4"/>
      <c r="M11" s="4"/>
      <c r="N11" s="4"/>
      <c r="O11" s="19">
        <f t="shared" si="0"/>
        <v>30.6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[2]sheet1!B6</f>
        <v>231U0622</v>
      </c>
      <c r="D12" s="28" t="str">
        <f>[2]sheet1!C6</f>
        <v>CARMONA DURANTE ARMANDO</v>
      </c>
      <c r="E12" s="29"/>
      <c r="F12" s="29"/>
      <c r="G12" s="29" t="s">
        <v>24</v>
      </c>
      <c r="H12" s="29" t="s">
        <v>24</v>
      </c>
      <c r="I12" s="30" t="s">
        <v>24</v>
      </c>
      <c r="J12" s="4">
        <v>0</v>
      </c>
      <c r="K12" s="4">
        <v>0</v>
      </c>
      <c r="L12" s="4"/>
      <c r="M12" s="4"/>
      <c r="N12" s="4"/>
      <c r="O12" s="19">
        <f t="shared" si="0"/>
        <v>0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[2]sheet1!B7</f>
        <v>231U0022</v>
      </c>
      <c r="D13" s="28" t="str">
        <f>[2]sheet1!C7</f>
        <v>CHACHA NATO MAGDIEL</v>
      </c>
      <c r="E13" s="29"/>
      <c r="F13" s="29"/>
      <c r="G13" s="29" t="s">
        <v>25</v>
      </c>
      <c r="H13" s="29" t="s">
        <v>25</v>
      </c>
      <c r="I13" s="30" t="s">
        <v>25</v>
      </c>
      <c r="J13" s="4">
        <v>75</v>
      </c>
      <c r="K13" s="4">
        <v>78</v>
      </c>
      <c r="L13" s="4"/>
      <c r="M13" s="4"/>
      <c r="N13" s="4"/>
      <c r="O13" s="19">
        <f t="shared" si="0"/>
        <v>30.6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[2]sheet1!B8</f>
        <v>231U0024</v>
      </c>
      <c r="D14" s="28" t="str">
        <f>[2]sheet1!C8</f>
        <v>CHAPOL VENTURA KARLA DENISSE</v>
      </c>
      <c r="E14" s="29"/>
      <c r="F14" s="29"/>
      <c r="G14" s="29" t="s">
        <v>26</v>
      </c>
      <c r="H14" s="29" t="s">
        <v>26</v>
      </c>
      <c r="I14" s="30" t="s">
        <v>26</v>
      </c>
      <c r="J14" s="4">
        <v>70</v>
      </c>
      <c r="K14" s="4">
        <v>76</v>
      </c>
      <c r="L14" s="4"/>
      <c r="M14" s="4"/>
      <c r="N14" s="4"/>
      <c r="O14" s="19">
        <f t="shared" si="0"/>
        <v>29.2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[2]sheet1!B9</f>
        <v>231U0031</v>
      </c>
      <c r="D15" s="28" t="str">
        <f>[2]sheet1!C9</f>
        <v>GARCIA GUERRERO CAROL</v>
      </c>
      <c r="E15" s="29"/>
      <c r="F15" s="29"/>
      <c r="G15" s="29" t="s">
        <v>27</v>
      </c>
      <c r="H15" s="29" t="s">
        <v>27</v>
      </c>
      <c r="I15" s="30" t="s">
        <v>27</v>
      </c>
      <c r="J15" s="4">
        <v>75</v>
      </c>
      <c r="K15" s="4">
        <v>78</v>
      </c>
      <c r="L15" s="4"/>
      <c r="M15" s="4"/>
      <c r="N15" s="4"/>
      <c r="O15" s="19">
        <f t="shared" si="0"/>
        <v>30.6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[2]sheet1!B10</f>
        <v>231U0584</v>
      </c>
      <c r="D16" s="28" t="str">
        <f>[2]sheet1!C10</f>
        <v>HILARIO HERNANDEZ JOSE ARMANDO</v>
      </c>
      <c r="E16" s="29"/>
      <c r="F16" s="29"/>
      <c r="G16" s="29" t="s">
        <v>28</v>
      </c>
      <c r="H16" s="29" t="s">
        <v>28</v>
      </c>
      <c r="I16" s="30" t="s">
        <v>28</v>
      </c>
      <c r="J16" s="4">
        <v>70</v>
      </c>
      <c r="K16" s="4">
        <v>70</v>
      </c>
      <c r="L16" s="4"/>
      <c r="M16" s="4"/>
      <c r="N16" s="4"/>
      <c r="O16" s="19">
        <f t="shared" si="0"/>
        <v>28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[2]sheet1!B11</f>
        <v>231U0051</v>
      </c>
      <c r="D17" s="28" t="str">
        <f>[2]sheet1!C11</f>
        <v>MIXTEGA ALTAMIRANO JANNET ARELY</v>
      </c>
      <c r="E17" s="29"/>
      <c r="F17" s="29"/>
      <c r="G17" s="29" t="s">
        <v>29</v>
      </c>
      <c r="H17" s="29" t="s">
        <v>29</v>
      </c>
      <c r="I17" s="30" t="s">
        <v>29</v>
      </c>
      <c r="J17" s="4">
        <v>70</v>
      </c>
      <c r="K17" s="4">
        <v>75</v>
      </c>
      <c r="L17" s="4"/>
      <c r="M17" s="4"/>
      <c r="N17" s="4"/>
      <c r="O17" s="19">
        <f t="shared" si="0"/>
        <v>29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[2]sheet1!B12</f>
        <v>231U0054</v>
      </c>
      <c r="D18" s="28" t="str">
        <f>[2]sheet1!C12</f>
        <v>ORTIZ CAMACHO ZURIEL ALEXANDER</v>
      </c>
      <c r="E18" s="29"/>
      <c r="F18" s="29"/>
      <c r="G18" s="29" t="s">
        <v>30</v>
      </c>
      <c r="H18" s="29" t="s">
        <v>30</v>
      </c>
      <c r="I18" s="30" t="s">
        <v>30</v>
      </c>
      <c r="J18" s="4">
        <v>75</v>
      </c>
      <c r="K18" s="4">
        <v>80</v>
      </c>
      <c r="L18" s="4"/>
      <c r="M18" s="4"/>
      <c r="N18" s="4"/>
      <c r="O18" s="19">
        <f t="shared" si="0"/>
        <v>31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[2]sheet1!B13</f>
        <v>231U0057</v>
      </c>
      <c r="D19" s="28" t="str">
        <f>[2]sheet1!C13</f>
        <v>POLITO COBAXIN YULIANA</v>
      </c>
      <c r="E19" s="29"/>
      <c r="F19" s="29"/>
      <c r="G19" s="29" t="s">
        <v>31</v>
      </c>
      <c r="H19" s="29" t="s">
        <v>31</v>
      </c>
      <c r="I19" s="30" t="s">
        <v>31</v>
      </c>
      <c r="J19" s="4">
        <v>77</v>
      </c>
      <c r="K19" s="4">
        <v>78</v>
      </c>
      <c r="L19" s="4"/>
      <c r="M19" s="4"/>
      <c r="N19" s="4"/>
      <c r="O19" s="19">
        <f t="shared" si="0"/>
        <v>31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[2]sheet1!B14</f>
        <v>231U0060</v>
      </c>
      <c r="D20" s="28" t="str">
        <f>[2]sheet1!C14</f>
        <v>PUCHETA PELAYO ESTRELLA ARLETTE</v>
      </c>
      <c r="E20" s="29"/>
      <c r="F20" s="29"/>
      <c r="G20" s="29" t="s">
        <v>32</v>
      </c>
      <c r="H20" s="29" t="s">
        <v>32</v>
      </c>
      <c r="I20" s="30" t="s">
        <v>32</v>
      </c>
      <c r="J20" s="4">
        <v>70</v>
      </c>
      <c r="K20" s="4">
        <v>75</v>
      </c>
      <c r="L20" s="4"/>
      <c r="M20" s="4"/>
      <c r="N20" s="4"/>
      <c r="O20" s="19">
        <f t="shared" si="0"/>
        <v>29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[2]sheet1!B15</f>
        <v>231U0064</v>
      </c>
      <c r="D21" s="28" t="str">
        <f>[2]sheet1!C15</f>
        <v>RAMIREZ PONCE LIZZET</v>
      </c>
      <c r="E21" s="29"/>
      <c r="F21" s="29"/>
      <c r="G21" s="29" t="s">
        <v>33</v>
      </c>
      <c r="H21" s="29" t="s">
        <v>33</v>
      </c>
      <c r="I21" s="30" t="s">
        <v>33</v>
      </c>
      <c r="J21" s="4">
        <v>70</v>
      </c>
      <c r="K21" s="4">
        <v>78</v>
      </c>
      <c r="L21" s="4"/>
      <c r="M21" s="4"/>
      <c r="N21" s="4"/>
      <c r="O21" s="19">
        <f t="shared" si="0"/>
        <v>29.6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[2]sheet1!B16</f>
        <v>231U0068</v>
      </c>
      <c r="D22" s="28" t="str">
        <f>[2]sheet1!C16</f>
        <v>REYES PAXTIAN UZZIEL</v>
      </c>
      <c r="E22" s="29"/>
      <c r="F22" s="29"/>
      <c r="G22" s="29" t="s">
        <v>34</v>
      </c>
      <c r="H22" s="29" t="s">
        <v>34</v>
      </c>
      <c r="I22" s="30" t="s">
        <v>34</v>
      </c>
      <c r="J22" s="4">
        <v>80</v>
      </c>
      <c r="K22" s="4">
        <v>85</v>
      </c>
      <c r="L22" s="4"/>
      <c r="M22" s="4"/>
      <c r="N22" s="4"/>
      <c r="O22" s="19">
        <f t="shared" si="0"/>
        <v>33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[2]sheet1!B17</f>
        <v>231U0073</v>
      </c>
      <c r="D23" s="28" t="str">
        <f>[2]sheet1!C17</f>
        <v>SANCHEZ MULATO MIGUEL ANGEL</v>
      </c>
      <c r="E23" s="29"/>
      <c r="F23" s="29"/>
      <c r="G23" s="29" t="s">
        <v>35</v>
      </c>
      <c r="H23" s="29" t="s">
        <v>35</v>
      </c>
      <c r="I23" s="30" t="s">
        <v>35</v>
      </c>
      <c r="J23" s="4">
        <v>70</v>
      </c>
      <c r="K23" s="4">
        <v>75</v>
      </c>
      <c r="L23" s="4"/>
      <c r="M23" s="4"/>
      <c r="N23" s="4"/>
      <c r="O23" s="19">
        <f t="shared" ref="O23" si="1">SUM(J23:N23)/5</f>
        <v>29</v>
      </c>
      <c r="U23" s="1"/>
      <c r="V23" s="1"/>
      <c r="W23" s="1"/>
      <c r="X23" s="1"/>
      <c r="Y23" s="1"/>
    </row>
    <row r="24" spans="2:25">
      <c r="B24" s="16"/>
      <c r="C24" s="17"/>
      <c r="D24" s="28"/>
      <c r="E24" s="29"/>
      <c r="F24" s="29"/>
      <c r="G24" s="29"/>
      <c r="H24" s="29"/>
      <c r="I24" s="30"/>
      <c r="J24" s="4"/>
      <c r="K24" s="4"/>
      <c r="L24" s="4"/>
      <c r="M24" s="4"/>
      <c r="N24" s="4"/>
      <c r="O24" s="19"/>
      <c r="U24" s="1"/>
      <c r="V24" s="1"/>
      <c r="W24" s="1"/>
      <c r="X24" s="1"/>
      <c r="Y24" s="1"/>
    </row>
    <row r="25" spans="2:25">
      <c r="B25" s="16"/>
      <c r="C25" s="17"/>
      <c r="D25" s="28"/>
      <c r="E25" s="29"/>
      <c r="F25" s="29"/>
      <c r="G25" s="29"/>
      <c r="H25" s="29"/>
      <c r="I25" s="30"/>
      <c r="J25" s="4" t="s">
        <v>39</v>
      </c>
      <c r="K25" s="4"/>
      <c r="L25" s="4"/>
      <c r="M25" s="4"/>
      <c r="N25" s="4"/>
      <c r="O25" s="19"/>
      <c r="U25" s="1"/>
      <c r="V25" s="1"/>
      <c r="W25" s="1"/>
      <c r="X25" s="1"/>
      <c r="Y25" s="1"/>
    </row>
    <row r="26" spans="2:25">
      <c r="B26" s="16"/>
      <c r="C26" s="17"/>
      <c r="D26" s="28"/>
      <c r="E26" s="29"/>
      <c r="F26" s="29"/>
      <c r="G26" s="29"/>
      <c r="H26" s="29"/>
      <c r="I26" s="30"/>
      <c r="J26" s="4"/>
      <c r="K26" s="4"/>
      <c r="L26" s="4"/>
      <c r="M26" s="4"/>
      <c r="N26" s="4"/>
      <c r="O26" s="19"/>
      <c r="U26" s="1"/>
      <c r="V26" s="1"/>
      <c r="W26" s="1"/>
      <c r="X26" s="1"/>
      <c r="Y26" s="1"/>
    </row>
    <row r="27" spans="2:25">
      <c r="B27" s="16"/>
      <c r="C27" s="17"/>
      <c r="D27" s="28"/>
      <c r="E27" s="29"/>
      <c r="F27" s="29"/>
      <c r="G27" s="29"/>
      <c r="H27" s="29"/>
      <c r="I27" s="30"/>
      <c r="J27" s="4"/>
      <c r="K27" s="4"/>
      <c r="L27" s="4"/>
      <c r="M27" s="4"/>
      <c r="N27" s="4"/>
      <c r="O27" s="19"/>
      <c r="U27" s="1"/>
      <c r="V27" s="1"/>
      <c r="W27" s="1"/>
      <c r="X27" s="1"/>
      <c r="Y27" s="1"/>
    </row>
    <row r="28" spans="2:25">
      <c r="B28" s="16"/>
      <c r="C28" s="17"/>
      <c r="D28" s="28"/>
      <c r="E28" s="29"/>
      <c r="F28" s="29"/>
      <c r="G28" s="29"/>
      <c r="H28" s="29"/>
      <c r="I28" s="30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28"/>
      <c r="E29" s="29"/>
      <c r="F29" s="29"/>
      <c r="G29" s="29"/>
      <c r="H29" s="29"/>
      <c r="I29" s="30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8"/>
      <c r="D30" s="34"/>
      <c r="E30" s="35"/>
      <c r="F30" s="35"/>
      <c r="G30" s="35"/>
      <c r="H30" s="35"/>
      <c r="I30" s="36"/>
      <c r="J30" s="14"/>
      <c r="K30" s="13"/>
      <c r="L30" s="13"/>
      <c r="M30" s="13"/>
      <c r="N30" s="3"/>
      <c r="O30" s="19"/>
    </row>
    <row r="31" spans="2:25">
      <c r="C31" s="22"/>
      <c r="D31" s="22"/>
      <c r="E31" s="1"/>
      <c r="H31" s="27" t="s">
        <v>16</v>
      </c>
      <c r="I31" s="27"/>
      <c r="J31" s="8">
        <f>COUNTIF(J9:J30,"&gt;=70")</f>
        <v>14</v>
      </c>
      <c r="K31" s="8">
        <f>COUNTIF(K9:K30,"&gt;=70")</f>
        <v>14</v>
      </c>
      <c r="L31" s="8"/>
      <c r="M31" s="8"/>
      <c r="N31" s="8"/>
      <c r="O31" s="12">
        <f>COUNTIF(O9:O22,"&gt;=70")</f>
        <v>0</v>
      </c>
    </row>
    <row r="32" spans="2:25">
      <c r="C32" s="22"/>
      <c r="D32" s="22"/>
      <c r="E32" s="6"/>
      <c r="H32" s="26" t="s">
        <v>17</v>
      </c>
      <c r="I32" s="26"/>
      <c r="J32" s="9">
        <f>COUNTIF(J9:J30,"&lt;70")</f>
        <v>1</v>
      </c>
      <c r="K32" s="9">
        <f>COUNTIF(K9:K30,"&lt;70")</f>
        <v>1</v>
      </c>
      <c r="L32" s="9"/>
      <c r="M32" s="9"/>
      <c r="N32" s="9"/>
      <c r="O32" s="9">
        <f>COUNTIF(O9:O30,"&lt;70")</f>
        <v>15</v>
      </c>
    </row>
    <row r="33" spans="3:15">
      <c r="C33" s="22"/>
      <c r="D33" s="22"/>
      <c r="E33" s="22"/>
      <c r="H33" s="26" t="s">
        <v>18</v>
      </c>
      <c r="I33" s="26"/>
      <c r="J33" s="9">
        <f>COUNT(J9:J30)</f>
        <v>15</v>
      </c>
      <c r="K33" s="9">
        <f>COUNT(K9:K30)</f>
        <v>15</v>
      </c>
      <c r="L33" s="9"/>
      <c r="M33" s="9"/>
      <c r="N33" s="9"/>
      <c r="O33" s="9">
        <f>COUNT(O9:O30)</f>
        <v>15</v>
      </c>
    </row>
    <row r="34" spans="3:15">
      <c r="C34" s="22"/>
      <c r="D34" s="22"/>
      <c r="E34" s="1"/>
      <c r="H34" s="23" t="s">
        <v>13</v>
      </c>
      <c r="I34" s="23"/>
      <c r="J34" s="10">
        <f>J31/J33</f>
        <v>0.93333333333333335</v>
      </c>
      <c r="K34" s="10">
        <f>K31/K33</f>
        <v>0.93333333333333335</v>
      </c>
      <c r="L34" s="11"/>
      <c r="M34" s="11"/>
      <c r="N34" s="11"/>
      <c r="O34" s="11">
        <f t="shared" ref="O34" si="2">O31/O33</f>
        <v>0</v>
      </c>
    </row>
    <row r="35" spans="3:15">
      <c r="C35" s="22"/>
      <c r="D35" s="22"/>
      <c r="E35" s="1"/>
      <c r="H35" s="23" t="s">
        <v>14</v>
      </c>
      <c r="I35" s="23"/>
      <c r="J35" s="10">
        <f>J32/J33</f>
        <v>6.6666666666666666E-2</v>
      </c>
      <c r="K35" s="10">
        <f>K32/K33</f>
        <v>6.6666666666666666E-2</v>
      </c>
      <c r="L35" s="11"/>
      <c r="M35" s="11"/>
      <c r="N35" s="11"/>
      <c r="O35" s="11">
        <f t="shared" ref="O35" si="3">O32/O33</f>
        <v>1</v>
      </c>
    </row>
    <row r="36" spans="3:15">
      <c r="C36" s="22"/>
      <c r="D36" s="22"/>
      <c r="E36" s="6"/>
    </row>
    <row r="37" spans="3:15">
      <c r="C37" s="1"/>
      <c r="D37" s="1"/>
      <c r="E37" s="6"/>
    </row>
    <row r="38" spans="3:15">
      <c r="C38" s="1"/>
      <c r="D38" s="1"/>
      <c r="E38" s="6"/>
    </row>
    <row r="39" spans="3:15">
      <c r="C39" s="1"/>
      <c r="D39" s="1"/>
      <c r="E39" s="6"/>
    </row>
    <row r="40" spans="3:15">
      <c r="J40" s="24" t="s">
        <v>21</v>
      </c>
      <c r="K40" s="24"/>
      <c r="L40" s="24"/>
      <c r="M40" s="24"/>
      <c r="N40" s="24"/>
    </row>
    <row r="41" spans="3:15">
      <c r="J41" s="25" t="s">
        <v>15</v>
      </c>
      <c r="K41" s="25"/>
      <c r="L41" s="25"/>
      <c r="M41" s="25"/>
      <c r="N41" s="25"/>
    </row>
  </sheetData>
  <mergeCells count="44">
    <mergeCell ref="C36:D36"/>
    <mergeCell ref="J40:N40"/>
    <mergeCell ref="J41:N41"/>
    <mergeCell ref="C33:E33"/>
    <mergeCell ref="H33:I33"/>
    <mergeCell ref="C34:D34"/>
    <mergeCell ref="H34:I34"/>
    <mergeCell ref="C35:D35"/>
    <mergeCell ref="H35:I35"/>
    <mergeCell ref="C32:D32"/>
    <mergeCell ref="H32:I32"/>
    <mergeCell ref="D20:I20"/>
    <mergeCell ref="D21:I21"/>
    <mergeCell ref="D22:I22"/>
    <mergeCell ref="D23:I23"/>
    <mergeCell ref="D24:I24"/>
    <mergeCell ref="D25:I25"/>
    <mergeCell ref="D26:I26"/>
    <mergeCell ref="D30:I30"/>
    <mergeCell ref="C31:D31"/>
    <mergeCell ref="H31:I31"/>
    <mergeCell ref="D28:I28"/>
    <mergeCell ref="D27:I27"/>
    <mergeCell ref="D29:I29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N6"/>
    <mergeCell ref="B2:N2"/>
    <mergeCell ref="C3:N3"/>
    <mergeCell ref="D4:G4"/>
    <mergeCell ref="J4:K4"/>
    <mergeCell ref="N4:O4"/>
  </mergeCell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8059-1529-42AE-A4B7-F0B5F819D549}">
  <dimension ref="B2:Y41"/>
  <sheetViews>
    <sheetView zoomScale="140" zoomScaleNormal="140" workbookViewId="0">
      <selection activeCell="D29" sqref="D29:I29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37" t="s">
        <v>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2"/>
      <c r="P2" s="2"/>
    </row>
    <row r="3" spans="2: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</row>
    <row r="4" spans="2:25">
      <c r="C4" t="s">
        <v>0</v>
      </c>
      <c r="D4" s="39" t="s">
        <v>42</v>
      </c>
      <c r="E4" s="39"/>
      <c r="F4" s="39"/>
      <c r="G4" s="39"/>
      <c r="I4" t="s">
        <v>1</v>
      </c>
      <c r="J4" s="40" t="s">
        <v>41</v>
      </c>
      <c r="K4" s="40"/>
      <c r="M4" t="s">
        <v>2</v>
      </c>
      <c r="N4" s="41">
        <v>45588</v>
      </c>
      <c r="O4" s="41"/>
    </row>
    <row r="5" spans="2:25" ht="6.75" customHeight="1">
      <c r="D5" s="5"/>
      <c r="E5" s="5"/>
      <c r="F5" s="5"/>
      <c r="G5" s="5"/>
    </row>
    <row r="6" spans="2:25">
      <c r="C6" t="s">
        <v>3</v>
      </c>
      <c r="D6" s="40" t="s">
        <v>36</v>
      </c>
      <c r="E6" s="40"/>
      <c r="F6" s="40"/>
      <c r="G6" s="40"/>
      <c r="I6" s="22" t="s">
        <v>19</v>
      </c>
      <c r="J6" s="22"/>
      <c r="K6" s="42" t="s">
        <v>21</v>
      </c>
      <c r="L6" s="42"/>
      <c r="M6" s="42"/>
      <c r="N6" s="42"/>
    </row>
    <row r="7" spans="2:25" ht="11.25" customHeight="1"/>
    <row r="8" spans="2: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/>
      <c r="O8" s="7" t="s">
        <v>20</v>
      </c>
    </row>
    <row r="9" spans="2:25">
      <c r="B9" s="15">
        <v>1</v>
      </c>
      <c r="C9" s="17" t="str">
        <f>[3]sheet1!B3</f>
        <v>241U0266</v>
      </c>
      <c r="D9" s="28" t="str">
        <f>[3]sheet1!C3</f>
        <v>AGUIRRE CADENA SERGIO ÁNGEL</v>
      </c>
      <c r="E9" s="29"/>
      <c r="F9" s="29"/>
      <c r="G9" s="29"/>
      <c r="H9" s="29"/>
      <c r="I9" s="30"/>
      <c r="J9" s="4">
        <v>90</v>
      </c>
      <c r="K9" s="4">
        <v>80</v>
      </c>
      <c r="L9" s="4"/>
      <c r="M9" s="4"/>
      <c r="N9" s="4"/>
      <c r="O9" s="19">
        <f>SUM(J9:N9)/4</f>
        <v>42.5</v>
      </c>
      <c r="U9" s="1"/>
      <c r="V9" s="1"/>
      <c r="W9" s="1"/>
      <c r="X9" s="1"/>
      <c r="Y9" s="1"/>
    </row>
    <row r="10" spans="2:25">
      <c r="B10" s="15">
        <v>2</v>
      </c>
      <c r="C10" s="17" t="str">
        <f>[3]sheet1!B4</f>
        <v>241U0270</v>
      </c>
      <c r="D10" s="28" t="str">
        <f>[3]sheet1!C4</f>
        <v>ARRES MORALES JOHANA</v>
      </c>
      <c r="E10" s="29"/>
      <c r="F10" s="29"/>
      <c r="G10" s="29"/>
      <c r="H10" s="29"/>
      <c r="I10" s="30"/>
      <c r="J10" s="4">
        <v>90</v>
      </c>
      <c r="K10" s="4">
        <v>90</v>
      </c>
      <c r="L10" s="4"/>
      <c r="M10" s="4"/>
      <c r="N10" s="4"/>
      <c r="O10" s="19">
        <f t="shared" ref="O10:O26" si="0">SUM(J10:N10)/4</f>
        <v>45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[3]sheet1!B5</f>
        <v>241U0577</v>
      </c>
      <c r="D11" s="28" t="str">
        <f>[3]sheet1!C5</f>
        <v>AZAMAR COBAXIN DANY ALEXANDRA</v>
      </c>
      <c r="E11" s="29"/>
      <c r="F11" s="29"/>
      <c r="G11" s="29" t="s">
        <v>23</v>
      </c>
      <c r="H11" s="29" t="s">
        <v>23</v>
      </c>
      <c r="I11" s="30" t="s">
        <v>23</v>
      </c>
      <c r="J11" s="4">
        <v>93</v>
      </c>
      <c r="K11" s="4">
        <v>90</v>
      </c>
      <c r="L11" s="4"/>
      <c r="M11" s="4"/>
      <c r="N11" s="4"/>
      <c r="O11" s="19">
        <f t="shared" si="0"/>
        <v>45.75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[3]sheet1!B6</f>
        <v>241U0275</v>
      </c>
      <c r="D12" s="28" t="str">
        <f>[3]sheet1!C6</f>
        <v>CANO CHAVARRÍA ODALYS</v>
      </c>
      <c r="E12" s="29"/>
      <c r="F12" s="29"/>
      <c r="G12" s="29" t="s">
        <v>24</v>
      </c>
      <c r="H12" s="29" t="s">
        <v>24</v>
      </c>
      <c r="I12" s="30" t="s">
        <v>24</v>
      </c>
      <c r="J12" s="4">
        <v>95</v>
      </c>
      <c r="K12" s="4">
        <v>95</v>
      </c>
      <c r="L12" s="4"/>
      <c r="M12" s="4"/>
      <c r="N12" s="4"/>
      <c r="O12" s="19">
        <f t="shared" si="0"/>
        <v>47.5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[3]sheet1!B7</f>
        <v>241U0285</v>
      </c>
      <c r="D13" s="28" t="str">
        <f>[3]sheet1!C7</f>
        <v>FERNÁNDEZ VICTORIOB MELISSA</v>
      </c>
      <c r="E13" s="29"/>
      <c r="F13" s="29"/>
      <c r="G13" s="29" t="s">
        <v>25</v>
      </c>
      <c r="H13" s="29" t="s">
        <v>25</v>
      </c>
      <c r="I13" s="30" t="s">
        <v>25</v>
      </c>
      <c r="J13" s="4">
        <v>93</v>
      </c>
      <c r="K13" s="4">
        <v>90</v>
      </c>
      <c r="L13" s="4"/>
      <c r="M13" s="4"/>
      <c r="N13" s="4"/>
      <c r="O13" s="19">
        <f t="shared" si="0"/>
        <v>45.75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[3]sheet1!B8</f>
        <v>241U0286</v>
      </c>
      <c r="D14" s="28" t="str">
        <f>[3]sheet1!C8</f>
        <v>FERRAO SOSA CARLA MARIA</v>
      </c>
      <c r="E14" s="29"/>
      <c r="F14" s="29"/>
      <c r="G14" s="29" t="s">
        <v>26</v>
      </c>
      <c r="H14" s="29" t="s">
        <v>26</v>
      </c>
      <c r="I14" s="30" t="s">
        <v>26</v>
      </c>
      <c r="J14" s="4">
        <v>90</v>
      </c>
      <c r="K14" s="4">
        <v>90</v>
      </c>
      <c r="L14" s="4"/>
      <c r="M14" s="4"/>
      <c r="N14" s="4"/>
      <c r="O14" s="19">
        <f t="shared" si="0"/>
        <v>45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[3]sheet1!B9</f>
        <v>241U0288</v>
      </c>
      <c r="D15" s="28" t="str">
        <f>[3]sheet1!C9</f>
        <v>FONSECA ANDRADE ZURY ARACELY</v>
      </c>
      <c r="E15" s="29"/>
      <c r="F15" s="29"/>
      <c r="G15" s="29" t="s">
        <v>27</v>
      </c>
      <c r="H15" s="29" t="s">
        <v>27</v>
      </c>
      <c r="I15" s="30" t="s">
        <v>27</v>
      </c>
      <c r="J15" s="4">
        <v>95</v>
      </c>
      <c r="K15" s="4">
        <v>95</v>
      </c>
      <c r="L15" s="4"/>
      <c r="M15" s="4"/>
      <c r="N15" s="4"/>
      <c r="O15" s="19">
        <f t="shared" si="0"/>
        <v>47.5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[3]sheet1!B10</f>
        <v>241U0291</v>
      </c>
      <c r="D16" s="28" t="str">
        <f>[3]sheet1!C10</f>
        <v>HERNANDEZ ACEBO FABIO</v>
      </c>
      <c r="E16" s="29"/>
      <c r="F16" s="29"/>
      <c r="G16" s="29" t="s">
        <v>28</v>
      </c>
      <c r="H16" s="29" t="s">
        <v>28</v>
      </c>
      <c r="I16" s="30" t="s">
        <v>28</v>
      </c>
      <c r="J16" s="4">
        <v>93</v>
      </c>
      <c r="K16" s="4">
        <v>80</v>
      </c>
      <c r="L16" s="4"/>
      <c r="M16" s="4"/>
      <c r="N16" s="4"/>
      <c r="O16" s="19">
        <f t="shared" si="0"/>
        <v>43.25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[3]sheet1!B11</f>
        <v>241U0294</v>
      </c>
      <c r="D17" s="28" t="str">
        <f>[3]sheet1!C11</f>
        <v>HERNÁNDEZ LEAL JUAN OSCAR</v>
      </c>
      <c r="E17" s="29"/>
      <c r="F17" s="29"/>
      <c r="G17" s="29" t="s">
        <v>29</v>
      </c>
      <c r="H17" s="29" t="s">
        <v>29</v>
      </c>
      <c r="I17" s="30" t="s">
        <v>29</v>
      </c>
      <c r="J17" s="4">
        <v>93</v>
      </c>
      <c r="K17" s="4">
        <v>90</v>
      </c>
      <c r="L17" s="4"/>
      <c r="M17" s="4"/>
      <c r="N17" s="4"/>
      <c r="O17" s="19">
        <f t="shared" si="0"/>
        <v>45.75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[3]sheet1!B12</f>
        <v>241U0295</v>
      </c>
      <c r="D18" s="28" t="str">
        <f>[3]sheet1!C12</f>
        <v>HUERTA ESCONTRIAS NOHEMI</v>
      </c>
      <c r="E18" s="29"/>
      <c r="F18" s="29"/>
      <c r="G18" s="29" t="s">
        <v>30</v>
      </c>
      <c r="H18" s="29" t="s">
        <v>30</v>
      </c>
      <c r="I18" s="30" t="s">
        <v>30</v>
      </c>
      <c r="J18" s="4">
        <v>93</v>
      </c>
      <c r="K18" s="4">
        <v>90</v>
      </c>
      <c r="L18" s="4"/>
      <c r="M18" s="4"/>
      <c r="N18" s="4"/>
      <c r="O18" s="19">
        <f t="shared" si="0"/>
        <v>45.75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[3]sheet1!B13</f>
        <v>241U0302</v>
      </c>
      <c r="D19" s="28" t="str">
        <f>[3]sheet1!C13</f>
        <v>MARTINEZ NEPOMUCENO LINDSAY JOHANNA</v>
      </c>
      <c r="E19" s="29"/>
      <c r="F19" s="29"/>
      <c r="G19" s="29" t="s">
        <v>31</v>
      </c>
      <c r="H19" s="29" t="s">
        <v>31</v>
      </c>
      <c r="I19" s="30" t="s">
        <v>31</v>
      </c>
      <c r="J19" s="4">
        <v>95</v>
      </c>
      <c r="K19" s="4">
        <v>95</v>
      </c>
      <c r="L19" s="4"/>
      <c r="M19" s="4"/>
      <c r="N19" s="4"/>
      <c r="O19" s="19">
        <f t="shared" si="0"/>
        <v>47.5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[3]sheet1!B14</f>
        <v>241U0303</v>
      </c>
      <c r="D20" s="28" t="str">
        <f>[3]sheet1!C14</f>
        <v>MAXO CHAVEZ DEYVY EFRAIN</v>
      </c>
      <c r="E20" s="29"/>
      <c r="F20" s="29"/>
      <c r="G20" s="29" t="s">
        <v>32</v>
      </c>
      <c r="H20" s="29" t="s">
        <v>32</v>
      </c>
      <c r="I20" s="30" t="s">
        <v>32</v>
      </c>
      <c r="J20" s="4">
        <v>93</v>
      </c>
      <c r="K20" s="4">
        <v>90</v>
      </c>
      <c r="L20" s="4"/>
      <c r="M20" s="4"/>
      <c r="N20" s="4"/>
      <c r="O20" s="19">
        <f t="shared" si="0"/>
        <v>45.75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[3]sheet1!B15</f>
        <v>241U0308</v>
      </c>
      <c r="D21" s="28" t="str">
        <f>[3]sheet1!C15</f>
        <v>ORTIZ PELAYO DANIELA BELEN</v>
      </c>
      <c r="E21" s="29"/>
      <c r="F21" s="29"/>
      <c r="G21" s="29" t="s">
        <v>33</v>
      </c>
      <c r="H21" s="29" t="s">
        <v>33</v>
      </c>
      <c r="I21" s="30" t="s">
        <v>33</v>
      </c>
      <c r="J21" s="4">
        <v>93</v>
      </c>
      <c r="K21" s="4">
        <v>90</v>
      </c>
      <c r="L21" s="4"/>
      <c r="M21" s="4"/>
      <c r="N21" s="4"/>
      <c r="O21" s="19">
        <f t="shared" si="0"/>
        <v>45.75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[3]sheet1!B16</f>
        <v>241U0317</v>
      </c>
      <c r="D22" s="28" t="str">
        <f>[3]sheet1!C16</f>
        <v>ROJAS CHIGO SUSANA YAMILETH</v>
      </c>
      <c r="E22" s="29"/>
      <c r="F22" s="29"/>
      <c r="G22" s="29" t="s">
        <v>34</v>
      </c>
      <c r="H22" s="29" t="s">
        <v>34</v>
      </c>
      <c r="I22" s="30" t="s">
        <v>34</v>
      </c>
      <c r="J22" s="4">
        <v>90</v>
      </c>
      <c r="K22" s="4">
        <v>90</v>
      </c>
      <c r="L22" s="4"/>
      <c r="M22" s="4"/>
      <c r="N22" s="4"/>
      <c r="O22" s="19">
        <f t="shared" si="0"/>
        <v>45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[3]sheet1!B17</f>
        <v>241U0318</v>
      </c>
      <c r="D23" s="28" t="str">
        <f>[3]sheet1!C17</f>
        <v>SANCHEZ TEODORO BRENDA ITZEL</v>
      </c>
      <c r="E23" s="29"/>
      <c r="F23" s="29"/>
      <c r="G23" s="29"/>
      <c r="H23" s="29"/>
      <c r="I23" s="30"/>
      <c r="J23" s="4">
        <v>90</v>
      </c>
      <c r="K23" s="4">
        <v>87</v>
      </c>
      <c r="L23" s="4"/>
      <c r="M23" s="4"/>
      <c r="N23" s="4"/>
      <c r="O23" s="19">
        <f t="shared" si="0"/>
        <v>44.25</v>
      </c>
      <c r="U23" s="1"/>
      <c r="V23" s="1"/>
      <c r="W23" s="1"/>
      <c r="X23" s="1"/>
      <c r="Y23" s="1"/>
    </row>
    <row r="24" spans="2:25">
      <c r="B24" s="20">
        <v>16</v>
      </c>
      <c r="C24" s="17" t="str">
        <f>[3]sheet1!B18</f>
        <v>241U0321</v>
      </c>
      <c r="D24" s="28" t="str">
        <f>[3]sheet1!C18</f>
        <v>TENORIO MARQUEZ BRANDON</v>
      </c>
      <c r="E24" s="29"/>
      <c r="F24" s="29"/>
      <c r="G24" s="29"/>
      <c r="H24" s="29"/>
      <c r="I24" s="30"/>
      <c r="J24" s="4">
        <v>95</v>
      </c>
      <c r="K24" s="4">
        <v>90</v>
      </c>
      <c r="L24" s="4"/>
      <c r="M24" s="4"/>
      <c r="N24" s="4"/>
      <c r="O24" s="19">
        <f t="shared" si="0"/>
        <v>46.25</v>
      </c>
      <c r="U24" s="1"/>
      <c r="V24" s="1"/>
      <c r="W24" s="1"/>
      <c r="X24" s="1"/>
      <c r="Y24" s="1"/>
    </row>
    <row r="25" spans="2:25">
      <c r="B25" s="20">
        <v>17</v>
      </c>
      <c r="C25" s="17" t="str">
        <f>[3]sheet1!B19</f>
        <v>241U0322</v>
      </c>
      <c r="D25" s="28" t="str">
        <f>[3]sheet1!C19</f>
        <v>TORRES VIVERO LITZY MARIEL</v>
      </c>
      <c r="E25" s="29"/>
      <c r="F25" s="29"/>
      <c r="G25" s="29"/>
      <c r="H25" s="29"/>
      <c r="I25" s="30"/>
      <c r="J25" s="4">
        <v>95</v>
      </c>
      <c r="K25" s="4">
        <v>92</v>
      </c>
      <c r="L25" s="4"/>
      <c r="M25" s="4"/>
      <c r="N25" s="4"/>
      <c r="O25" s="19">
        <f t="shared" si="0"/>
        <v>46.75</v>
      </c>
      <c r="U25" s="1"/>
      <c r="V25" s="1"/>
      <c r="W25" s="1"/>
      <c r="X25" s="1"/>
      <c r="Y25" s="1"/>
    </row>
    <row r="26" spans="2:25">
      <c r="B26" s="20">
        <v>18</v>
      </c>
      <c r="C26" s="17" t="str">
        <f>[3]sheet1!B20</f>
        <v>241U0323</v>
      </c>
      <c r="D26" s="28" t="str">
        <f>[3]sheet1!C20</f>
        <v>TOTO ESCRIBANO ZURISADHAY</v>
      </c>
      <c r="E26" s="29"/>
      <c r="F26" s="29"/>
      <c r="G26" s="29"/>
      <c r="H26" s="29"/>
      <c r="I26" s="30"/>
      <c r="J26" s="4">
        <v>93</v>
      </c>
      <c r="K26" s="4">
        <v>85</v>
      </c>
      <c r="L26" s="4"/>
      <c r="M26" s="4"/>
      <c r="N26" s="4"/>
      <c r="O26" s="19">
        <f t="shared" si="0"/>
        <v>44.5</v>
      </c>
      <c r="U26" s="1"/>
      <c r="V26" s="1"/>
      <c r="W26" s="1"/>
      <c r="X26" s="1"/>
      <c r="Y26" s="1"/>
    </row>
    <row r="27" spans="2:25">
      <c r="B27" s="16"/>
      <c r="C27" s="17"/>
      <c r="D27" s="28"/>
      <c r="E27" s="29"/>
      <c r="F27" s="29"/>
      <c r="G27" s="29"/>
      <c r="H27" s="29"/>
      <c r="I27" s="30"/>
      <c r="J27" s="4"/>
      <c r="K27" s="4"/>
      <c r="L27" s="4"/>
      <c r="M27" s="4"/>
      <c r="N27" s="4"/>
      <c r="O27" s="19"/>
      <c r="U27" s="1"/>
      <c r="V27" s="1"/>
      <c r="W27" s="1"/>
      <c r="X27" s="1"/>
      <c r="Y27" s="1"/>
    </row>
    <row r="28" spans="2:25">
      <c r="B28" s="16"/>
      <c r="C28" s="17"/>
      <c r="D28" s="28"/>
      <c r="E28" s="29"/>
      <c r="F28" s="29"/>
      <c r="G28" s="29"/>
      <c r="H28" s="29"/>
      <c r="I28" s="30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28"/>
      <c r="E29" s="29"/>
      <c r="F29" s="29"/>
      <c r="G29" s="29"/>
      <c r="H29" s="29"/>
      <c r="I29" s="30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8"/>
      <c r="D30" s="34"/>
      <c r="E30" s="35"/>
      <c r="F30" s="35"/>
      <c r="G30" s="35"/>
      <c r="H30" s="35"/>
      <c r="I30" s="36"/>
      <c r="J30" s="14"/>
      <c r="K30" s="13"/>
      <c r="L30" s="13"/>
      <c r="M30" s="13"/>
      <c r="N30" s="3"/>
      <c r="O30" s="19"/>
    </row>
    <row r="31" spans="2:25">
      <c r="C31" s="22"/>
      <c r="D31" s="22"/>
      <c r="E31" s="1"/>
      <c r="H31" s="27" t="s">
        <v>16</v>
      </c>
      <c r="I31" s="27"/>
      <c r="J31" s="8">
        <f>COUNTIF(J9:J30,"&gt;=70")</f>
        <v>18</v>
      </c>
      <c r="K31" s="8">
        <f>COUNTIF(K9:K30,"&gt;=70")</f>
        <v>18</v>
      </c>
      <c r="L31" s="8"/>
      <c r="M31" s="8"/>
      <c r="N31" s="8"/>
      <c r="O31" s="12">
        <f>COUNTIF(O9:O22,"&gt;=70")</f>
        <v>0</v>
      </c>
    </row>
    <row r="32" spans="2:25">
      <c r="C32" s="22"/>
      <c r="D32" s="22"/>
      <c r="E32" s="6"/>
      <c r="H32" s="26" t="s">
        <v>17</v>
      </c>
      <c r="I32" s="26"/>
      <c r="J32" s="9">
        <f>COUNTIF(J9:J30,"&lt;70")</f>
        <v>0</v>
      </c>
      <c r="K32" s="9">
        <f>COUNTIF(K9:K30,"&lt;70")</f>
        <v>0</v>
      </c>
      <c r="L32" s="9"/>
      <c r="M32" s="9"/>
      <c r="N32" s="9"/>
      <c r="O32" s="9">
        <f>COUNTIF(O9:O30,"&lt;70")</f>
        <v>18</v>
      </c>
    </row>
    <row r="33" spans="3:15">
      <c r="C33" s="22"/>
      <c r="D33" s="22"/>
      <c r="E33" s="22"/>
      <c r="H33" s="26" t="s">
        <v>18</v>
      </c>
      <c r="I33" s="26"/>
      <c r="J33" s="9">
        <f>COUNT(J9:J30)</f>
        <v>18</v>
      </c>
      <c r="K33" s="9">
        <f>COUNT(K9:K30)</f>
        <v>18</v>
      </c>
      <c r="L33" s="9"/>
      <c r="M33" s="9"/>
      <c r="N33" s="9"/>
      <c r="O33" s="9">
        <f>COUNT(O9:O30)</f>
        <v>18</v>
      </c>
    </row>
    <row r="34" spans="3:15">
      <c r="C34" s="22"/>
      <c r="D34" s="22"/>
      <c r="E34" s="1"/>
      <c r="H34" s="23" t="s">
        <v>13</v>
      </c>
      <c r="I34" s="23"/>
      <c r="J34" s="10">
        <f>J31/J33</f>
        <v>1</v>
      </c>
      <c r="K34" s="10">
        <f>K31/K33</f>
        <v>1</v>
      </c>
      <c r="L34" s="11"/>
      <c r="M34" s="11"/>
      <c r="N34" s="11"/>
      <c r="O34" s="11">
        <f t="shared" ref="O34" si="1">O31/O33</f>
        <v>0</v>
      </c>
    </row>
    <row r="35" spans="3:15">
      <c r="C35" s="22"/>
      <c r="D35" s="22"/>
      <c r="E35" s="1"/>
      <c r="H35" s="23" t="s">
        <v>14</v>
      </c>
      <c r="I35" s="23"/>
      <c r="J35" s="10">
        <f>J32/J33</f>
        <v>0</v>
      </c>
      <c r="K35" s="10">
        <f>K32/K33</f>
        <v>0</v>
      </c>
      <c r="L35" s="11"/>
      <c r="M35" s="11"/>
      <c r="N35" s="11"/>
      <c r="O35" s="11">
        <f t="shared" ref="O35" si="2">O32/O33</f>
        <v>1</v>
      </c>
    </row>
    <row r="36" spans="3:15">
      <c r="C36" s="22"/>
      <c r="D36" s="22"/>
      <c r="E36" s="6"/>
    </row>
    <row r="37" spans="3:15">
      <c r="C37" s="1"/>
      <c r="D37" s="1"/>
      <c r="E37" s="6"/>
    </row>
    <row r="38" spans="3:15">
      <c r="C38" s="1"/>
      <c r="D38" s="1"/>
      <c r="E38" s="6"/>
    </row>
    <row r="39" spans="3:15">
      <c r="C39" s="1"/>
      <c r="D39" s="1"/>
      <c r="E39" s="6"/>
    </row>
    <row r="40" spans="3:15">
      <c r="J40" s="24" t="s">
        <v>21</v>
      </c>
      <c r="K40" s="24"/>
      <c r="L40" s="24"/>
      <c r="M40" s="24"/>
      <c r="N40" s="24"/>
    </row>
    <row r="41" spans="3:15">
      <c r="J41" s="25" t="s">
        <v>15</v>
      </c>
      <c r="K41" s="25"/>
      <c r="L41" s="25"/>
      <c r="M41" s="25"/>
      <c r="N41" s="25"/>
    </row>
  </sheetData>
  <mergeCells count="44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1:D31"/>
    <mergeCell ref="H31:I31"/>
    <mergeCell ref="D26:I26"/>
    <mergeCell ref="D27:I27"/>
    <mergeCell ref="D28:I28"/>
    <mergeCell ref="D29:I29"/>
    <mergeCell ref="D30:I30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40:N40"/>
    <mergeCell ref="J41:N41"/>
  </mergeCells>
  <pageMargins left="0.7" right="0.7" top="0.75" bottom="0.75" header="0.3" footer="0.3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5899-E0FE-429B-AE19-85805CCD0398}">
  <dimension ref="B2:Y38"/>
  <sheetViews>
    <sheetView tabSelected="1" zoomScale="140" zoomScaleNormal="140" workbookViewId="0">
      <selection activeCell="K25" sqref="K25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37" t="s">
        <v>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2"/>
      <c r="P2" s="2"/>
    </row>
    <row r="3" spans="2: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</row>
    <row r="4" spans="2:25">
      <c r="C4" t="s">
        <v>0</v>
      </c>
      <c r="D4" s="39" t="s">
        <v>43</v>
      </c>
      <c r="E4" s="39"/>
      <c r="F4" s="39"/>
      <c r="G4" s="39"/>
      <c r="I4" t="s">
        <v>1</v>
      </c>
      <c r="J4" s="40" t="s">
        <v>44</v>
      </c>
      <c r="K4" s="40"/>
      <c r="M4" t="s">
        <v>2</v>
      </c>
      <c r="N4" s="41">
        <v>45588</v>
      </c>
      <c r="O4" s="41"/>
    </row>
    <row r="5" spans="2:25" ht="6.75" customHeight="1">
      <c r="D5" s="5"/>
      <c r="E5" s="5"/>
      <c r="F5" s="5"/>
      <c r="G5" s="5"/>
    </row>
    <row r="6" spans="2:25">
      <c r="C6" t="s">
        <v>3</v>
      </c>
      <c r="D6" s="40" t="s">
        <v>36</v>
      </c>
      <c r="E6" s="40"/>
      <c r="F6" s="40"/>
      <c r="G6" s="40"/>
      <c r="I6" s="22" t="s">
        <v>19</v>
      </c>
      <c r="J6" s="22"/>
      <c r="K6" s="42" t="s">
        <v>21</v>
      </c>
      <c r="L6" s="42"/>
      <c r="M6" s="42"/>
      <c r="N6" s="42"/>
    </row>
    <row r="7" spans="2:25" ht="11.25" customHeight="1"/>
    <row r="8" spans="2: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[4]sheet1!B3</f>
        <v>231U0366</v>
      </c>
      <c r="D9" s="28" t="str">
        <f>[4]sheet1!C3</f>
        <v>COBIX QUIALA ADRIAN</v>
      </c>
      <c r="E9" s="29"/>
      <c r="F9" s="29"/>
      <c r="G9" s="29"/>
      <c r="H9" s="29"/>
      <c r="I9" s="30"/>
      <c r="J9" s="4">
        <v>80</v>
      </c>
      <c r="K9" s="4">
        <v>80</v>
      </c>
      <c r="L9" s="4"/>
      <c r="M9" s="4"/>
      <c r="N9" s="4"/>
      <c r="O9" s="19">
        <f t="shared" ref="O9:O22" si="0">SUM(J9:N9)/5</f>
        <v>32</v>
      </c>
      <c r="U9" s="1"/>
      <c r="V9" s="1"/>
      <c r="W9" s="1"/>
      <c r="X9" s="1"/>
      <c r="Y9" s="1"/>
    </row>
    <row r="10" spans="2:25">
      <c r="B10" s="15">
        <v>2</v>
      </c>
      <c r="C10" s="17" t="str">
        <f>[4]sheet1!B4</f>
        <v>231U0145</v>
      </c>
      <c r="D10" s="28" t="str">
        <f>[4]sheet1!C4</f>
        <v>COMI COYOLT ALAN</v>
      </c>
      <c r="E10" s="29"/>
      <c r="F10" s="29"/>
      <c r="G10" s="29"/>
      <c r="H10" s="29"/>
      <c r="I10" s="30"/>
      <c r="J10" s="4">
        <v>80</v>
      </c>
      <c r="K10" s="4">
        <v>80</v>
      </c>
      <c r="L10" s="4"/>
      <c r="M10" s="4"/>
      <c r="N10" s="4"/>
      <c r="O10" s="19">
        <f t="shared" si="0"/>
        <v>32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[4]sheet1!B5</f>
        <v>221U0534</v>
      </c>
      <c r="D11" s="28" t="str">
        <f>[4]sheet1!C5</f>
        <v>COYOLT ROSENDO EDUARDO</v>
      </c>
      <c r="E11" s="29"/>
      <c r="F11" s="29"/>
      <c r="G11" s="29" t="s">
        <v>23</v>
      </c>
      <c r="H11" s="29" t="s">
        <v>23</v>
      </c>
      <c r="I11" s="30" t="s">
        <v>23</v>
      </c>
      <c r="J11" s="4">
        <v>80</v>
      </c>
      <c r="K11" s="4">
        <v>0</v>
      </c>
      <c r="L11" s="4"/>
      <c r="M11" s="4"/>
      <c r="N11" s="4"/>
      <c r="O11" s="19">
        <f t="shared" si="0"/>
        <v>16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[4]sheet1!B6</f>
        <v>231U0367</v>
      </c>
      <c r="D12" s="28" t="str">
        <f>[4]sheet1!C6</f>
        <v>DE SANTIAGO PÓLITO NEMESIO</v>
      </c>
      <c r="E12" s="29"/>
      <c r="F12" s="29"/>
      <c r="G12" s="29" t="s">
        <v>24</v>
      </c>
      <c r="H12" s="29" t="s">
        <v>24</v>
      </c>
      <c r="I12" s="30" t="s">
        <v>24</v>
      </c>
      <c r="J12" s="4">
        <v>80</v>
      </c>
      <c r="K12" s="4">
        <v>80</v>
      </c>
      <c r="L12" s="4"/>
      <c r="M12" s="4"/>
      <c r="N12" s="4"/>
      <c r="O12" s="19">
        <f t="shared" si="0"/>
        <v>32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[4]sheet1!B7</f>
        <v>231U0373</v>
      </c>
      <c r="D13" s="28" t="str">
        <f>[4]sheet1!C7</f>
        <v>GAMEZ DOMINGUEZ MARCO ANTONIO</v>
      </c>
      <c r="E13" s="29"/>
      <c r="F13" s="29"/>
      <c r="G13" s="29" t="s">
        <v>25</v>
      </c>
      <c r="H13" s="29" t="s">
        <v>25</v>
      </c>
      <c r="I13" s="30" t="s">
        <v>25</v>
      </c>
      <c r="J13" s="4">
        <v>80</v>
      </c>
      <c r="K13" s="4">
        <v>85</v>
      </c>
      <c r="L13" s="4"/>
      <c r="M13" s="4"/>
      <c r="N13" s="4"/>
      <c r="O13" s="19">
        <f t="shared" si="0"/>
        <v>33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[4]sheet1!B8</f>
        <v>231U0374</v>
      </c>
      <c r="D14" s="28" t="str">
        <f>[4]sheet1!C8</f>
        <v>GARCIA GASPAR LEANDRO</v>
      </c>
      <c r="E14" s="29"/>
      <c r="F14" s="29"/>
      <c r="G14" s="29" t="s">
        <v>26</v>
      </c>
      <c r="H14" s="29" t="s">
        <v>26</v>
      </c>
      <c r="I14" s="30" t="s">
        <v>26</v>
      </c>
      <c r="J14" s="4">
        <v>82</v>
      </c>
      <c r="K14" s="4">
        <v>80</v>
      </c>
      <c r="L14" s="4"/>
      <c r="M14" s="4"/>
      <c r="N14" s="4"/>
      <c r="O14" s="19">
        <f t="shared" si="0"/>
        <v>32.4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[4]sheet1!B9</f>
        <v>231U0593</v>
      </c>
      <c r="D15" s="28" t="str">
        <f>[4]sheet1!C9</f>
        <v>GOMEZ HERNANDEZ JONATHAN ISRAEL</v>
      </c>
      <c r="E15" s="29"/>
      <c r="F15" s="29"/>
      <c r="G15" s="29" t="s">
        <v>27</v>
      </c>
      <c r="H15" s="29" t="s">
        <v>27</v>
      </c>
      <c r="I15" s="30" t="s">
        <v>27</v>
      </c>
      <c r="J15" s="4">
        <v>90</v>
      </c>
      <c r="K15" s="4">
        <v>80</v>
      </c>
      <c r="L15" s="4"/>
      <c r="M15" s="4"/>
      <c r="N15" s="4"/>
      <c r="O15" s="19">
        <f t="shared" si="0"/>
        <v>34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[4]sheet1!B10</f>
        <v>231U0375</v>
      </c>
      <c r="D16" s="28" t="str">
        <f>[4]sheet1!C10</f>
        <v>GOMEZ HERNANDEZ LUIS ERNESTO</v>
      </c>
      <c r="E16" s="29"/>
      <c r="F16" s="29"/>
      <c r="G16" s="29" t="s">
        <v>28</v>
      </c>
      <c r="H16" s="29" t="s">
        <v>28</v>
      </c>
      <c r="I16" s="30" t="s">
        <v>28</v>
      </c>
      <c r="J16" s="4">
        <v>87</v>
      </c>
      <c r="K16" s="4">
        <v>80</v>
      </c>
      <c r="L16" s="4"/>
      <c r="M16" s="4"/>
      <c r="N16" s="4"/>
      <c r="O16" s="19">
        <f t="shared" si="0"/>
        <v>33.4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[4]sheet1!B11</f>
        <v>231U0376</v>
      </c>
      <c r="D17" s="28" t="str">
        <f>[4]sheet1!C11</f>
        <v>HERRERA ANTONIO JOSE DE JESUS</v>
      </c>
      <c r="E17" s="29"/>
      <c r="F17" s="29"/>
      <c r="G17" s="29" t="s">
        <v>29</v>
      </c>
      <c r="H17" s="29" t="s">
        <v>29</v>
      </c>
      <c r="I17" s="30" t="s">
        <v>29</v>
      </c>
      <c r="J17" s="4">
        <v>85</v>
      </c>
      <c r="K17" s="4">
        <v>80</v>
      </c>
      <c r="L17" s="4"/>
      <c r="M17" s="4"/>
      <c r="N17" s="4"/>
      <c r="O17" s="19">
        <f t="shared" si="0"/>
        <v>33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[4]sheet1!B12</f>
        <v>231U0378</v>
      </c>
      <c r="D18" s="28" t="str">
        <f>[4]sheet1!C12</f>
        <v>ISIDORO VAZQUEZ JOSE AZIEL</v>
      </c>
      <c r="E18" s="29"/>
      <c r="F18" s="29"/>
      <c r="G18" s="29" t="s">
        <v>30</v>
      </c>
      <c r="H18" s="29" t="s">
        <v>30</v>
      </c>
      <c r="I18" s="30" t="s">
        <v>30</v>
      </c>
      <c r="J18" s="4">
        <v>87</v>
      </c>
      <c r="K18" s="4">
        <v>85</v>
      </c>
      <c r="L18" s="4"/>
      <c r="M18" s="4"/>
      <c r="N18" s="4"/>
      <c r="O18" s="19">
        <f t="shared" si="0"/>
        <v>34.4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[4]sheet1!B13</f>
        <v>231U0039</v>
      </c>
      <c r="D19" s="28" t="str">
        <f>[4]sheet1!C13</f>
        <v>IXTEPAN POLITO MARCOS</v>
      </c>
      <c r="E19" s="29"/>
      <c r="F19" s="29"/>
      <c r="G19" s="29" t="s">
        <v>31</v>
      </c>
      <c r="H19" s="29" t="s">
        <v>31</v>
      </c>
      <c r="I19" s="30" t="s">
        <v>31</v>
      </c>
      <c r="J19" s="4">
        <v>90</v>
      </c>
      <c r="K19" s="4">
        <v>85</v>
      </c>
      <c r="L19" s="4"/>
      <c r="M19" s="4"/>
      <c r="N19" s="4"/>
      <c r="O19" s="19">
        <f t="shared" si="0"/>
        <v>35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[4]sheet1!B14</f>
        <v>221U0543</v>
      </c>
      <c r="D20" s="28" t="str">
        <f>[4]sheet1!C14</f>
        <v>LUCHO PAXTIAN JOSE MARTIN</v>
      </c>
      <c r="E20" s="29"/>
      <c r="F20" s="29"/>
      <c r="G20" s="29" t="s">
        <v>32</v>
      </c>
      <c r="H20" s="29" t="s">
        <v>32</v>
      </c>
      <c r="I20" s="30" t="s">
        <v>32</v>
      </c>
      <c r="J20" s="4">
        <v>90</v>
      </c>
      <c r="K20" s="4">
        <v>0</v>
      </c>
      <c r="L20" s="4"/>
      <c r="M20" s="4"/>
      <c r="N20" s="4"/>
      <c r="O20" s="19">
        <f t="shared" si="0"/>
        <v>18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[4]sheet1!B15</f>
        <v>231U0380</v>
      </c>
      <c r="D21" s="28" t="str">
        <f>[4]sheet1!C15</f>
        <v>MALAGA QUINO ÁNGEL DE JESÚS</v>
      </c>
      <c r="E21" s="29"/>
      <c r="F21" s="29"/>
      <c r="G21" s="29" t="s">
        <v>33</v>
      </c>
      <c r="H21" s="29" t="s">
        <v>33</v>
      </c>
      <c r="I21" s="30" t="s">
        <v>33</v>
      </c>
      <c r="J21" s="4">
        <v>85</v>
      </c>
      <c r="K21" s="4">
        <v>80</v>
      </c>
      <c r="L21" s="4"/>
      <c r="M21" s="4"/>
      <c r="N21" s="4"/>
      <c r="O21" s="19">
        <f t="shared" si="0"/>
        <v>33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[4]sheet1!B16</f>
        <v>221U0550</v>
      </c>
      <c r="D22" s="28" t="str">
        <f>[4]sheet1!C16</f>
        <v>MONTAN XOLIO DIEGO ALBERTO</v>
      </c>
      <c r="E22" s="29"/>
      <c r="F22" s="29"/>
      <c r="G22" s="29" t="s">
        <v>34</v>
      </c>
      <c r="H22" s="29" t="s">
        <v>34</v>
      </c>
      <c r="I22" s="30" t="s">
        <v>34</v>
      </c>
      <c r="J22" s="4">
        <v>90</v>
      </c>
      <c r="K22" s="4">
        <v>0</v>
      </c>
      <c r="L22" s="4"/>
      <c r="M22" s="4"/>
      <c r="N22" s="4"/>
      <c r="O22" s="19">
        <f t="shared" si="0"/>
        <v>18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[4]sheet1!B17</f>
        <v>231U0397</v>
      </c>
      <c r="D23" s="28" t="str">
        <f>[4]sheet1!C17</f>
        <v>RODRIGUEZ LOPEZ SAUL ALDAHIR</v>
      </c>
      <c r="E23" s="29"/>
      <c r="F23" s="29"/>
      <c r="G23" s="29"/>
      <c r="H23" s="29"/>
      <c r="I23" s="30"/>
      <c r="J23" s="4">
        <v>80</v>
      </c>
      <c r="K23" s="4">
        <v>85</v>
      </c>
      <c r="L23" s="4"/>
      <c r="M23" s="4"/>
      <c r="N23" s="4"/>
      <c r="O23" s="19">
        <f t="shared" ref="O23:O25" si="1">SUM(J23:N23)/5</f>
        <v>33</v>
      </c>
      <c r="U23" s="1"/>
      <c r="V23" s="1"/>
      <c r="W23" s="1"/>
      <c r="X23" s="1"/>
      <c r="Y23" s="1"/>
    </row>
    <row r="24" spans="2:25">
      <c r="B24" s="20">
        <v>16</v>
      </c>
      <c r="C24" s="17" t="str">
        <f>[4]sheet1!B18</f>
        <v>231U0398</v>
      </c>
      <c r="D24" s="28" t="str">
        <f>[4]sheet1!C18</f>
        <v>RUIZ SAENZ BRAYAN EMMANUEL</v>
      </c>
      <c r="E24" s="29"/>
      <c r="F24" s="29"/>
      <c r="G24" s="29"/>
      <c r="H24" s="29"/>
      <c r="I24" s="30"/>
      <c r="J24" s="4">
        <v>80</v>
      </c>
      <c r="K24" s="4">
        <v>80</v>
      </c>
      <c r="L24" s="4"/>
      <c r="M24" s="4"/>
      <c r="N24" s="4"/>
      <c r="O24" s="19">
        <f t="shared" si="1"/>
        <v>32</v>
      </c>
      <c r="U24" s="1"/>
      <c r="V24" s="1"/>
      <c r="W24" s="1"/>
      <c r="X24" s="1"/>
      <c r="Y24" s="1"/>
    </row>
    <row r="25" spans="2:25">
      <c r="B25" s="20">
        <v>17</v>
      </c>
      <c r="C25" s="17" t="str">
        <f>[4]sheet1!B19</f>
        <v>231U0399</v>
      </c>
      <c r="D25" s="28" t="str">
        <f>[4]sheet1!C19</f>
        <v>SANDOVAL HUERTA ELIAS DE JESUS</v>
      </c>
      <c r="E25" s="29"/>
      <c r="F25" s="29"/>
      <c r="G25" s="29"/>
      <c r="H25" s="29"/>
      <c r="I25" s="30"/>
      <c r="J25" s="4">
        <v>90</v>
      </c>
      <c r="K25" s="4">
        <v>80</v>
      </c>
      <c r="L25" s="4"/>
      <c r="M25" s="4"/>
      <c r="N25" s="4"/>
      <c r="O25" s="19">
        <f t="shared" si="1"/>
        <v>34</v>
      </c>
      <c r="U25" s="1"/>
      <c r="V25" s="1"/>
      <c r="W25" s="1"/>
      <c r="X25" s="1"/>
      <c r="Y25" s="1"/>
    </row>
    <row r="26" spans="2:25">
      <c r="B26" s="20"/>
      <c r="C26" s="17"/>
      <c r="D26" s="28"/>
      <c r="E26" s="29"/>
      <c r="F26" s="29"/>
      <c r="G26" s="29"/>
      <c r="H26" s="29"/>
      <c r="I26" s="30"/>
      <c r="J26" s="4"/>
      <c r="K26" s="4"/>
      <c r="L26" s="4"/>
      <c r="M26" s="4"/>
      <c r="N26" s="4"/>
      <c r="O26" s="19"/>
      <c r="U26" s="1"/>
      <c r="V26" s="1"/>
      <c r="W26" s="1"/>
      <c r="X26" s="1"/>
      <c r="Y26" s="1"/>
    </row>
    <row r="27" spans="2:25">
      <c r="B27" s="16"/>
      <c r="C27" s="18"/>
      <c r="D27" s="34"/>
      <c r="E27" s="35"/>
      <c r="F27" s="35"/>
      <c r="G27" s="35"/>
      <c r="H27" s="35"/>
      <c r="I27" s="36"/>
      <c r="J27" s="14"/>
      <c r="K27" s="13"/>
      <c r="L27" s="13"/>
      <c r="M27" s="13"/>
      <c r="N27" s="3"/>
      <c r="O27" s="19"/>
    </row>
    <row r="28" spans="2:25">
      <c r="C28" s="22"/>
      <c r="D28" s="22"/>
      <c r="E28" s="1"/>
      <c r="H28" s="27" t="s">
        <v>16</v>
      </c>
      <c r="I28" s="27"/>
      <c r="J28" s="8">
        <f>COUNTIF(J9:J27,"&gt;=70")</f>
        <v>17</v>
      </c>
      <c r="K28" s="8">
        <f>COUNTIF(K9:K27,"&gt;=70")</f>
        <v>14</v>
      </c>
      <c r="L28" s="8"/>
      <c r="M28" s="8"/>
      <c r="N28" s="8"/>
      <c r="O28" s="12">
        <f>COUNTIF(O9:O22,"&gt;=70")</f>
        <v>0</v>
      </c>
    </row>
    <row r="29" spans="2:25">
      <c r="C29" s="22"/>
      <c r="D29" s="22"/>
      <c r="E29" s="6"/>
      <c r="H29" s="26" t="s">
        <v>17</v>
      </c>
      <c r="I29" s="26"/>
      <c r="J29" s="9">
        <f>COUNTIF(J9:J27,"&lt;70")</f>
        <v>0</v>
      </c>
      <c r="K29" s="9">
        <f>COUNTIF(K9:K27,"&lt;70")</f>
        <v>3</v>
      </c>
      <c r="L29" s="9"/>
      <c r="M29" s="9"/>
      <c r="N29" s="9"/>
      <c r="O29" s="9">
        <f>COUNTIF(O9:O27,"&lt;70")</f>
        <v>17</v>
      </c>
    </row>
    <row r="30" spans="2:25">
      <c r="C30" s="22"/>
      <c r="D30" s="22"/>
      <c r="E30" s="22"/>
      <c r="H30" s="26" t="s">
        <v>18</v>
      </c>
      <c r="I30" s="26"/>
      <c r="J30" s="9">
        <f>COUNT(J9:J27)</f>
        <v>17</v>
      </c>
      <c r="K30" s="9">
        <f>COUNT(K9:K27)</f>
        <v>17</v>
      </c>
      <c r="L30" s="9"/>
      <c r="M30" s="9"/>
      <c r="N30" s="9"/>
      <c r="O30" s="9">
        <f>COUNT(O9:O27)</f>
        <v>17</v>
      </c>
    </row>
    <row r="31" spans="2:25">
      <c r="C31" s="22"/>
      <c r="D31" s="22"/>
      <c r="E31" s="1"/>
      <c r="H31" s="23" t="s">
        <v>13</v>
      </c>
      <c r="I31" s="23"/>
      <c r="J31" s="10">
        <f>J28/J30</f>
        <v>1</v>
      </c>
      <c r="K31" s="10">
        <f>K28/K30</f>
        <v>0.82352941176470584</v>
      </c>
      <c r="L31" s="11"/>
      <c r="M31" s="11"/>
      <c r="N31" s="11"/>
      <c r="O31" s="11">
        <f t="shared" ref="O31" si="2">O28/O30</f>
        <v>0</v>
      </c>
    </row>
    <row r="32" spans="2:25">
      <c r="C32" s="22"/>
      <c r="D32" s="22"/>
      <c r="E32" s="1"/>
      <c r="H32" s="23" t="s">
        <v>14</v>
      </c>
      <c r="I32" s="23"/>
      <c r="J32" s="10">
        <f>J29/J30</f>
        <v>0</v>
      </c>
      <c r="K32" s="10">
        <f>K29/K30</f>
        <v>0.17647058823529413</v>
      </c>
      <c r="L32" s="11"/>
      <c r="M32" s="11"/>
      <c r="N32" s="11"/>
      <c r="O32" s="11">
        <f t="shared" ref="O32" si="3">O29/O30</f>
        <v>1</v>
      </c>
    </row>
    <row r="33" spans="3:14">
      <c r="C33" s="22"/>
      <c r="D33" s="22"/>
      <c r="E33" s="6"/>
    </row>
    <row r="34" spans="3:14">
      <c r="C34" s="1"/>
      <c r="D34" s="1"/>
      <c r="E34" s="6"/>
    </row>
    <row r="35" spans="3:14">
      <c r="C35" s="1"/>
      <c r="D35" s="1"/>
      <c r="E35" s="6"/>
    </row>
    <row r="36" spans="3:14">
      <c r="C36" s="1"/>
      <c r="D36" s="1"/>
      <c r="E36" s="6"/>
    </row>
    <row r="37" spans="3:14">
      <c r="J37" s="24" t="s">
        <v>21</v>
      </c>
      <c r="K37" s="24"/>
      <c r="L37" s="24"/>
      <c r="M37" s="24"/>
      <c r="N37" s="24"/>
    </row>
    <row r="38" spans="3:14">
      <c r="J38" s="25" t="s">
        <v>15</v>
      </c>
      <c r="K38" s="25"/>
      <c r="L38" s="25"/>
      <c r="M38" s="25"/>
      <c r="N38" s="25"/>
    </row>
  </sheetData>
  <mergeCells count="41"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C28:D28"/>
    <mergeCell ref="H28:I28"/>
    <mergeCell ref="D26:I26"/>
    <mergeCell ref="D27:I27"/>
    <mergeCell ref="D25:I25"/>
    <mergeCell ref="C29:D29"/>
    <mergeCell ref="H29:I29"/>
    <mergeCell ref="C30:E30"/>
    <mergeCell ref="H30:I30"/>
    <mergeCell ref="C31:D31"/>
    <mergeCell ref="H31:I31"/>
    <mergeCell ref="C32:D32"/>
    <mergeCell ref="H32:I32"/>
    <mergeCell ref="C33:D33"/>
    <mergeCell ref="J37:N37"/>
    <mergeCell ref="J38:N38"/>
  </mergeCells>
  <pageMargins left="0.7" right="0.7" top="0.75" bottom="0.75" header="0.3" footer="0.3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BD6B1-578A-4843-B641-F7EF1BDEE003}">
  <dimension ref="A1"/>
  <sheetViews>
    <sheetView workbookViewId="0">
      <selection activeCell="D19" sqref="D19"/>
    </sheetView>
  </sheetViews>
  <sheetFormatPr baseColWidth="10" defaultRowHeight="14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2DO REP CALC. VECT. 301C</vt:lpstr>
      <vt:lpstr>2DO REP CALC. VECT. 301B</vt:lpstr>
      <vt:lpstr>2DO REP FUND. FISICA 107 C</vt:lpstr>
      <vt:lpstr>2DO REP ESTATICA 311B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2024-09-25T17:04:11Z</cp:lastPrinted>
  <dcterms:created xsi:type="dcterms:W3CDTF">2023-03-14T19:16:59Z</dcterms:created>
  <dcterms:modified xsi:type="dcterms:W3CDTF">2024-10-30T23:04:59Z</dcterms:modified>
</cp:coreProperties>
</file>