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26ddd7476844c851/Documentos/ITSSAT/"/>
    </mc:Choice>
  </mc:AlternateContent>
  <xr:revisionPtr revIDLastSave="13" documentId="8_{6B964505-8252-4999-A672-9ED62193C8BF}" xr6:coauthVersionLast="47" xr6:coauthVersionMax="47" xr10:uidLastSave="{3C1F4B6C-A84C-4CEE-98E8-43111DFD5454}"/>
  <bookViews>
    <workbookView xWindow="-108" yWindow="-108" windowWidth="23256" windowHeight="1389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I17" i="25"/>
  <c r="J17" i="25" s="1"/>
  <c r="D17" i="25"/>
  <c r="C17" i="25"/>
  <c r="A17" i="25"/>
  <c r="I16" i="25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25" l="1"/>
  <c r="L15" i="25"/>
  <c r="L16" i="25"/>
  <c r="L17" i="25"/>
  <c r="H14" i="25"/>
  <c r="H15" i="25"/>
  <c r="H16" i="25"/>
  <c r="H17" i="25"/>
  <c r="E28" i="25"/>
  <c r="E28" i="24"/>
  <c r="E28" i="23"/>
  <c r="E28" i="22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<sst xmlns="http://schemas.openxmlformats.org/spreadsheetml/2006/main" count="221" uniqueCount="52">
  <si>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</si>
  <si>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</si>
  <si>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</si>
  <si>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</si>
  <si>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</si>
  <si>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</si>
  <si>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</si>
  <si>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</si>
  <si>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</si>
  <si>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</si>
  <si>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</si>
  <si>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</si>
  <si>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</si>
  <si>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</si>
  <si>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</si>
  <si>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</si>
  <si>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</si>
  <si>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</si>
  <si>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</si>
  <si>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</si>
  <si>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</si>
  <si>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</si>
  <si>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</si>
  <si>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</si>
  <si>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</si>
  <si>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</si>
  <si>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</si>
  <si>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</si>
  <si>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</si>
  <si>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</si>
  <si>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</si>
  <si>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GESTIÓN EMPRESARIAL</t>
  </si>
  <si>
    <t>AGEO GUEVARA LORA</t>
  </si>
  <si>
    <t>IGEM</t>
  </si>
  <si>
    <t>GESTIÓN ESTRATÉGICA</t>
  </si>
  <si>
    <t>QUIMICA</t>
  </si>
  <si>
    <t>FUNDAMENTOS DE QUIMICA</t>
  </si>
  <si>
    <t>707-B</t>
  </si>
  <si>
    <t>102-B</t>
  </si>
  <si>
    <t>111-B</t>
  </si>
  <si>
    <t>107-B</t>
  </si>
  <si>
    <t>IEM</t>
  </si>
  <si>
    <t>IGE</t>
  </si>
  <si>
    <t>IMCT</t>
  </si>
  <si>
    <t>II</t>
  </si>
  <si>
    <t>III</t>
  </si>
  <si>
    <t>IV</t>
  </si>
  <si>
    <t>V</t>
  </si>
  <si>
    <t>AGOSTO-DICIEMBRE 2024</t>
  </si>
  <si>
    <t>VI</t>
  </si>
  <si>
    <t>SE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</si>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</sst>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P8" sqref="P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9" t="s">
        <v>4</v>
      </c>
      <c r="C8" s="29"/>
      <c r="D8" s="14" t="s">
        <v>5</v>
      </c>
      <c r="E8" s="5">
        <v>4</v>
      </c>
      <c r="G8" s="4" t="s">
        <v>6</v>
      </c>
      <c r="H8" s="5">
        <v>3</v>
      </c>
      <c r="I8" s="35" t="s">
        <v>7</v>
      </c>
      <c r="J8" s="35"/>
      <c r="K8" s="35"/>
      <c r="L8" s="29" t="s">
        <v>48</v>
      </c>
      <c r="M8" s="29"/>
      <c r="N8" s="29"/>
    </row>
    <row r="10" spans="1:14" x14ac:dyDescent="0.25">
      <c r="A10" s="4" t="s">
        <v>8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8" t="s">
        <v>34</v>
      </c>
      <c r="B14" s="9" t="s">
        <v>21</v>
      </c>
      <c r="C14" s="9" t="s">
        <v>37</v>
      </c>
      <c r="D14" s="9" t="s">
        <v>42</v>
      </c>
      <c r="E14" s="9">
        <v>14</v>
      </c>
      <c r="F14" s="9">
        <v>14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8" t="s">
        <v>35</v>
      </c>
      <c r="B15" s="9" t="s">
        <v>21</v>
      </c>
      <c r="C15" s="9" t="s">
        <v>38</v>
      </c>
      <c r="D15" s="9" t="s">
        <v>41</v>
      </c>
      <c r="E15" s="9">
        <v>35</v>
      </c>
      <c r="F15" s="9">
        <v>35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100</v>
      </c>
      <c r="N15" s="15">
        <v>1</v>
      </c>
    </row>
    <row r="16" spans="1:14" s="11" customFormat="1" ht="26.4" x14ac:dyDescent="0.25">
      <c r="A16" s="8" t="s">
        <v>35</v>
      </c>
      <c r="B16" s="9" t="s">
        <v>21</v>
      </c>
      <c r="C16" s="9" t="s">
        <v>39</v>
      </c>
      <c r="D16" s="9" t="s">
        <v>43</v>
      </c>
      <c r="E16" s="9">
        <v>23</v>
      </c>
      <c r="F16" s="9">
        <v>23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100</v>
      </c>
      <c r="N16" s="15">
        <v>1</v>
      </c>
    </row>
    <row r="17" spans="1:14" s="11" customFormat="1" ht="26.4" x14ac:dyDescent="0.25">
      <c r="A17" s="8" t="s">
        <v>36</v>
      </c>
      <c r="B17" s="9" t="s">
        <v>21</v>
      </c>
      <c r="C17" s="9" t="s">
        <v>40</v>
      </c>
      <c r="D17" s="9" t="s">
        <v>33</v>
      </c>
      <c r="E17" s="9">
        <v>25</v>
      </c>
      <c r="F17" s="9">
        <v>25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100</v>
      </c>
      <c r="N17" s="15">
        <v>1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97</v>
      </c>
      <c r="G28" s="17">
        <f>SUM(G14:G27)</f>
        <v>0</v>
      </c>
      <c r="H28" s="18"/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AGEO GUEVARA LORA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B14" sqref="B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2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5">
      <c r="A10" s="4" t="s">
        <v>8</v>
      </c>
      <c r="B10" s="29" t="str">
        <f>'1'!B10</f>
        <v>AGEO GUEVARA LORA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21" t="str">
        <f>'1'!A14</f>
        <v>GESTIÓN ESTRATÉGICA</v>
      </c>
      <c r="B14" s="9" t="s">
        <v>44</v>
      </c>
      <c r="C14" s="9" t="str">
        <f>'1'!C14</f>
        <v>707-B</v>
      </c>
      <c r="D14" s="9" t="str">
        <f>'1'!D14</f>
        <v>IGE</v>
      </c>
      <c r="E14" s="9">
        <f>'1'!E14</f>
        <v>14</v>
      </c>
      <c r="F14" s="9">
        <v>14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21" t="str">
        <f>'1'!A15</f>
        <v>QUIMICA</v>
      </c>
      <c r="B15" s="9" t="s">
        <v>44</v>
      </c>
      <c r="C15" s="9" t="str">
        <f>'1'!C15</f>
        <v>102-B</v>
      </c>
      <c r="D15" s="9" t="str">
        <f>'1'!D15</f>
        <v>IEM</v>
      </c>
      <c r="E15" s="9">
        <f>'1'!E15</f>
        <v>35</v>
      </c>
      <c r="F15" s="9">
        <v>35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100</v>
      </c>
      <c r="N15" s="15">
        <v>1</v>
      </c>
    </row>
    <row r="16" spans="1:14" s="11" customFormat="1" ht="26.4" x14ac:dyDescent="0.25">
      <c r="A16" s="21" t="str">
        <f>'1'!A16</f>
        <v>QUIMICA</v>
      </c>
      <c r="B16" s="9" t="s">
        <v>44</v>
      </c>
      <c r="C16" s="9" t="str">
        <f>'1'!C16</f>
        <v>111-B</v>
      </c>
      <c r="D16" s="9" t="str">
        <f>'1'!D16</f>
        <v>IMCT</v>
      </c>
      <c r="E16" s="9">
        <f>'1'!E16</f>
        <v>23</v>
      </c>
      <c r="F16" s="9">
        <v>23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100</v>
      </c>
      <c r="N16" s="15">
        <v>1</v>
      </c>
    </row>
    <row r="17" spans="1:14" s="11" customFormat="1" ht="26.4" x14ac:dyDescent="0.25">
      <c r="A17" s="8" t="s">
        <v>36</v>
      </c>
      <c r="B17" s="9" t="s">
        <v>44</v>
      </c>
      <c r="C17" s="9" t="s">
        <v>40</v>
      </c>
      <c r="D17" s="9" t="s">
        <v>42</v>
      </c>
      <c r="E17" s="9">
        <v>25</v>
      </c>
      <c r="F17" s="9">
        <v>25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100</v>
      </c>
      <c r="N17" s="15">
        <v>1</v>
      </c>
    </row>
    <row r="18" spans="1:14" s="11" customFormat="1" ht="26.4" x14ac:dyDescent="0.25">
      <c r="A18" s="21" t="s">
        <v>34</v>
      </c>
      <c r="B18" s="9" t="s">
        <v>45</v>
      </c>
      <c r="C18" s="9" t="s">
        <v>37</v>
      </c>
      <c r="D18" s="9" t="s">
        <v>42</v>
      </c>
      <c r="E18" s="9">
        <v>14</v>
      </c>
      <c r="F18" s="9">
        <v>14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100</v>
      </c>
      <c r="N18" s="15">
        <v>1</v>
      </c>
    </row>
    <row r="19" spans="1:14" s="11" customFormat="1" ht="26.4" x14ac:dyDescent="0.25">
      <c r="A19" s="21" t="s">
        <v>35</v>
      </c>
      <c r="B19" s="9" t="s">
        <v>45</v>
      </c>
      <c r="C19" s="9" t="s">
        <v>38</v>
      </c>
      <c r="D19" s="9" t="s">
        <v>41</v>
      </c>
      <c r="E19" s="9">
        <v>35</v>
      </c>
      <c r="F19" s="9">
        <v>35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100</v>
      </c>
      <c r="N19" s="15">
        <v>1</v>
      </c>
    </row>
    <row r="20" spans="1:14" s="11" customFormat="1" ht="26.4" x14ac:dyDescent="0.25">
      <c r="A20" s="21" t="s">
        <v>35</v>
      </c>
      <c r="B20" s="9" t="s">
        <v>45</v>
      </c>
      <c r="C20" s="9" t="s">
        <v>39</v>
      </c>
      <c r="D20" s="9" t="s">
        <v>43</v>
      </c>
      <c r="E20" s="9">
        <v>23</v>
      </c>
      <c r="F20" s="9">
        <v>23</v>
      </c>
      <c r="G20" s="9"/>
      <c r="H20" s="10"/>
      <c r="I20" s="9">
        <v>0</v>
      </c>
      <c r="J20" s="10"/>
      <c r="K20" s="9">
        <v>0</v>
      </c>
      <c r="L20" s="10">
        <v>0</v>
      </c>
      <c r="M20" s="9">
        <v>100</v>
      </c>
      <c r="N20" s="15">
        <v>1</v>
      </c>
    </row>
    <row r="21" spans="1:14" s="11" customFormat="1" x14ac:dyDescent="0.25">
      <c r="A21" s="21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21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21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169</v>
      </c>
      <c r="F28" s="17">
        <f>SUM(F14:F27)</f>
        <v>169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AGEO GUEVARA LORA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5" zoomScale="85" zoomScaleNormal="85" zoomScaleSheetLayoutView="100" workbookViewId="0">
      <selection activeCell="P21" sqref="P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3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5">
      <c r="A10" s="4" t="s">
        <v>8</v>
      </c>
      <c r="B10" s="29" t="str">
        <f>'1'!B10</f>
        <v>AGEO GUEVARA LORA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21" t="str">
        <f>'1'!A14</f>
        <v>GESTIÓN ESTRATÉGICA</v>
      </c>
      <c r="B14" s="9" t="s">
        <v>46</v>
      </c>
      <c r="C14" s="9" t="str">
        <f>'1'!C14</f>
        <v>707-B</v>
      </c>
      <c r="D14" s="9" t="str">
        <f>'1'!D14</f>
        <v>IGE</v>
      </c>
      <c r="E14" s="9">
        <f>'1'!E14</f>
        <v>14</v>
      </c>
      <c r="F14" s="9">
        <v>14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21" t="str">
        <f>'1'!A15</f>
        <v>QUIMICA</v>
      </c>
      <c r="B15" s="9" t="s">
        <v>46</v>
      </c>
      <c r="C15" s="9" t="str">
        <f>'1'!C15</f>
        <v>102-B</v>
      </c>
      <c r="D15" s="9" t="str">
        <f>'1'!D15</f>
        <v>IEM</v>
      </c>
      <c r="E15" s="9">
        <f>'1'!E15</f>
        <v>35</v>
      </c>
      <c r="F15" s="9">
        <v>35</v>
      </c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21" t="str">
        <f>'1'!A16</f>
        <v>QUIMICA</v>
      </c>
      <c r="B16" s="9" t="s">
        <v>46</v>
      </c>
      <c r="C16" s="9" t="str">
        <f>'1'!C16</f>
        <v>111-B</v>
      </c>
      <c r="D16" s="9" t="str">
        <f>'1'!D16</f>
        <v>IMCT</v>
      </c>
      <c r="E16" s="9">
        <f>'1'!E16</f>
        <v>23</v>
      </c>
      <c r="F16" s="9">
        <v>23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100</v>
      </c>
      <c r="N16" s="15">
        <v>1</v>
      </c>
    </row>
    <row r="17" spans="1:14" s="11" customFormat="1" ht="26.4" x14ac:dyDescent="0.25">
      <c r="A17" s="8" t="s">
        <v>36</v>
      </c>
      <c r="B17" s="9" t="s">
        <v>45</v>
      </c>
      <c r="C17" s="9" t="s">
        <v>40</v>
      </c>
      <c r="D17" s="9" t="s">
        <v>42</v>
      </c>
      <c r="E17" s="9">
        <v>25</v>
      </c>
      <c r="F17" s="9">
        <v>25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100</v>
      </c>
      <c r="N17" s="15">
        <v>1</v>
      </c>
    </row>
    <row r="18" spans="1:14" s="11" customFormat="1" ht="26.4" x14ac:dyDescent="0.25">
      <c r="A18" s="21" t="s">
        <v>34</v>
      </c>
      <c r="B18" s="9" t="s">
        <v>47</v>
      </c>
      <c r="C18" s="9" t="s">
        <v>37</v>
      </c>
      <c r="D18" s="9" t="s">
        <v>42</v>
      </c>
      <c r="E18" s="9">
        <v>14</v>
      </c>
      <c r="F18" s="9">
        <v>14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100</v>
      </c>
      <c r="N18" s="15">
        <v>1</v>
      </c>
    </row>
    <row r="19" spans="1:14" s="11" customFormat="1" ht="26.4" x14ac:dyDescent="0.25">
      <c r="A19" s="8" t="s">
        <v>36</v>
      </c>
      <c r="B19" s="9" t="s">
        <v>46</v>
      </c>
      <c r="C19" s="9" t="s">
        <v>40</v>
      </c>
      <c r="D19" s="9" t="s">
        <v>42</v>
      </c>
      <c r="E19" s="9">
        <v>25</v>
      </c>
      <c r="F19" s="9">
        <v>25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100</v>
      </c>
      <c r="N19" s="15">
        <v>1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136</v>
      </c>
      <c r="F28" s="17">
        <f>SUM(F14:F27)</f>
        <v>136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AGEO GUEVARA LORA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="85" zoomScaleNormal="85" zoomScaleSheetLayoutView="100" workbookViewId="0">
      <selection activeCell="D22" sqref="D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4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5">
      <c r="A10" s="4" t="s">
        <v>8</v>
      </c>
      <c r="B10" s="29" t="str">
        <f>'1'!B10</f>
        <v>AGEO GUEVARA LORA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21" t="str">
        <f>'1'!A14</f>
        <v>GESTIÓN ESTRATÉGICA</v>
      </c>
      <c r="B14" s="9" t="s">
        <v>49</v>
      </c>
      <c r="C14" s="9" t="str">
        <f>'1'!C14</f>
        <v>707-B</v>
      </c>
      <c r="D14" s="9" t="str">
        <f>'1'!D14</f>
        <v>IGE</v>
      </c>
      <c r="E14" s="9">
        <f>'1'!E14</f>
        <v>14</v>
      </c>
      <c r="F14" s="9">
        <v>14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21" t="str">
        <f>'1'!A15</f>
        <v>QUIMICA</v>
      </c>
      <c r="B15" s="9" t="s">
        <v>50</v>
      </c>
      <c r="C15" s="9" t="str">
        <f>'1'!C15</f>
        <v>102-B</v>
      </c>
      <c r="D15" s="9" t="str">
        <f>'1'!D15</f>
        <v>IEM</v>
      </c>
      <c r="E15" s="9">
        <f>'1'!E15</f>
        <v>35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21" t="str">
        <f>'1'!A16</f>
        <v>QUIMICA</v>
      </c>
      <c r="B16" s="9" t="s">
        <v>50</v>
      </c>
      <c r="C16" s="9" t="str">
        <f>'1'!C16</f>
        <v>111-B</v>
      </c>
      <c r="D16" s="9" t="str">
        <f>'1'!D16</f>
        <v>IMCT</v>
      </c>
      <c r="E16" s="9">
        <f>'1'!E16</f>
        <v>23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8" t="s">
        <v>36</v>
      </c>
      <c r="B17" s="9" t="s">
        <v>50</v>
      </c>
      <c r="C17" s="9" t="s">
        <v>40</v>
      </c>
      <c r="D17" s="9" t="s">
        <v>42</v>
      </c>
      <c r="E17" s="9">
        <v>25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14</v>
      </c>
      <c r="G28" s="17">
        <f>SUM(G14:G27)</f>
        <v>0</v>
      </c>
      <c r="H28" s="18">
        <f>SUM(F28:G28)/E28</f>
        <v>0.14432989690721648</v>
      </c>
      <c r="I28" s="17">
        <f t="shared" ref="I28" si="0">(E28-SUM(F28:G28))-K28</f>
        <v>83</v>
      </c>
      <c r="J28" s="18">
        <f t="shared" ref="J28" si="1">I28/E28</f>
        <v>0.85567010309278346</v>
      </c>
      <c r="K28" s="17">
        <f>SUM(K14:K27)</f>
        <v>0</v>
      </c>
      <c r="L28" s="18">
        <f t="shared" ref="L28" si="2">K28/E28</f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AGEO GUEVARA LORA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8"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 t="s">
        <v>29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5">
      <c r="A10" s="4" t="s">
        <v>8</v>
      </c>
      <c r="B10" s="29" t="str">
        <f>'1'!B10</f>
        <v>AGEO GUEVARA LORA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GESTIÓN ESTRATÉGICA</v>
      </c>
      <c r="B14" s="9" t="s">
        <v>51</v>
      </c>
      <c r="C14" s="9" t="str">
        <f>'1'!C14</f>
        <v>707-B</v>
      </c>
      <c r="D14" s="9" t="str">
        <f>'1'!D14</f>
        <v>IGE</v>
      </c>
      <c r="E14" s="9">
        <f>'1'!E14</f>
        <v>14</v>
      </c>
      <c r="F14" s="9">
        <v>14</v>
      </c>
      <c r="G14" s="9">
        <v>0</v>
      </c>
      <c r="H14" s="10">
        <f t="shared" ref="H14:H1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QUIMICA</v>
      </c>
      <c r="B15" s="9" t="s">
        <v>51</v>
      </c>
      <c r="C15" s="9" t="str">
        <f>'1'!C15</f>
        <v>102-B</v>
      </c>
      <c r="D15" s="9" t="str">
        <f>'1'!D15</f>
        <v>IEM</v>
      </c>
      <c r="E15" s="9">
        <f>'1'!E15</f>
        <v>35</v>
      </c>
      <c r="F15" s="9">
        <v>35</v>
      </c>
      <c r="G15" s="9">
        <v>0</v>
      </c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100</v>
      </c>
      <c r="N15" s="15">
        <v>1</v>
      </c>
    </row>
    <row r="16" spans="1:14" s="11" customFormat="1" ht="26.4" x14ac:dyDescent="0.25">
      <c r="A16" s="9" t="str">
        <f>'1'!A16</f>
        <v>QUIMICA</v>
      </c>
      <c r="B16" s="9" t="s">
        <v>51</v>
      </c>
      <c r="C16" s="9" t="str">
        <f>'1'!C16</f>
        <v>111-B</v>
      </c>
      <c r="D16" s="9" t="str">
        <f>'1'!D16</f>
        <v>IMCT</v>
      </c>
      <c r="E16" s="9">
        <v>25</v>
      </c>
      <c r="F16" s="9">
        <v>25</v>
      </c>
      <c r="G16" s="9">
        <v>0</v>
      </c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100</v>
      </c>
      <c r="N16" s="15">
        <v>1</v>
      </c>
    </row>
    <row r="17" spans="1:14" s="11" customFormat="1" ht="26.4" x14ac:dyDescent="0.25">
      <c r="A17" s="9" t="str">
        <f>'1'!A17</f>
        <v>FUNDAMENTOS DE QUIMICA</v>
      </c>
      <c r="B17" s="9" t="s">
        <v>51</v>
      </c>
      <c r="C17" s="9" t="str">
        <f>'1'!C17</f>
        <v>107-B</v>
      </c>
      <c r="D17" s="9" t="str">
        <f>'1'!D17</f>
        <v>IGEM</v>
      </c>
      <c r="E17" s="9">
        <v>26</v>
      </c>
      <c r="F17" s="9">
        <v>26</v>
      </c>
      <c r="G17" s="9">
        <v>0</v>
      </c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100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100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AGEO GUEVARA LORA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ageo guevara</cp:lastModifiedBy>
  <cp:revision/>
  <dcterms:created xsi:type="dcterms:W3CDTF">2021-11-22T14:45:25Z</dcterms:created>
  <dcterms:modified xsi:type="dcterms:W3CDTF">2025-01-15T22:01:18Z</dcterms:modified>
  <cp:category/>
  <cp:contentStatus/>
</cp:coreProperties>
</file>