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OO\"/>
    </mc:Choice>
  </mc:AlternateContent>
  <xr:revisionPtr revIDLastSave="0" documentId="8_{65AA9335-297F-4D80-A235-1F9F56497A6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LUIDOS 511A" sheetId="5" r:id="rId1"/>
    <sheet name="FLUIDOS 511B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5" l="1"/>
  <c r="L26" i="5"/>
  <c r="L29" i="5" s="1"/>
  <c r="L32" i="5" s="1"/>
  <c r="H32" i="6"/>
  <c r="G32" i="6"/>
  <c r="H31" i="6"/>
  <c r="G31" i="6"/>
  <c r="F32" i="6"/>
  <c r="F31" i="6"/>
  <c r="H30" i="6"/>
  <c r="G30" i="6"/>
  <c r="F30" i="6"/>
  <c r="H28" i="6"/>
  <c r="G28" i="6"/>
  <c r="H9" i="6"/>
  <c r="H10" i="6"/>
  <c r="H11" i="6"/>
  <c r="H12" i="6"/>
  <c r="H13" i="6"/>
  <c r="H14" i="6"/>
  <c r="J14" i="6" s="1"/>
  <c r="H15" i="6"/>
  <c r="H16" i="6"/>
  <c r="H17" i="6"/>
  <c r="H18" i="6"/>
  <c r="H19" i="6"/>
  <c r="H20" i="6"/>
  <c r="H21" i="6"/>
  <c r="H22" i="6"/>
  <c r="J22" i="6" s="1"/>
  <c r="H23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H8" i="6"/>
  <c r="G8" i="6"/>
  <c r="L33" i="5"/>
  <c r="M31" i="5"/>
  <c r="M33" i="5" s="1"/>
  <c r="L31" i="5"/>
  <c r="K33" i="5"/>
  <c r="K32" i="5"/>
  <c r="K31" i="5"/>
  <c r="M30" i="5"/>
  <c r="L30" i="5"/>
  <c r="K30" i="5"/>
  <c r="O15" i="5"/>
  <c r="M15" i="5"/>
  <c r="M10" i="5"/>
  <c r="M9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L10" i="5"/>
  <c r="L9" i="5"/>
  <c r="L11" i="5"/>
  <c r="L12" i="5"/>
  <c r="L13" i="5"/>
  <c r="L14" i="5"/>
  <c r="L15" i="5"/>
  <c r="L16" i="5"/>
  <c r="L17" i="5"/>
  <c r="L18" i="5"/>
  <c r="L19" i="5"/>
  <c r="L20" i="5"/>
  <c r="L21" i="5"/>
  <c r="O21" i="5" s="1"/>
  <c r="L22" i="5"/>
  <c r="L23" i="5"/>
  <c r="L24" i="5"/>
  <c r="L8" i="5"/>
  <c r="F29" i="6"/>
  <c r="F28" i="6"/>
  <c r="I28" i="6"/>
  <c r="K27" i="5"/>
  <c r="K29" i="5"/>
  <c r="K26" i="5"/>
  <c r="K25" i="5"/>
  <c r="J23" i="6"/>
  <c r="A23" i="6"/>
  <c r="J21" i="6"/>
  <c r="J20" i="6"/>
  <c r="J19" i="6"/>
  <c r="J18" i="6"/>
  <c r="A18" i="6"/>
  <c r="A19" i="6" s="1"/>
  <c r="A20" i="6" s="1"/>
  <c r="J17" i="6"/>
  <c r="J15" i="6"/>
  <c r="J11" i="6"/>
  <c r="J9" i="6"/>
  <c r="A9" i="6"/>
  <c r="J8" i="6"/>
  <c r="J16" i="6" l="1"/>
  <c r="J28" i="6"/>
  <c r="O20" i="5"/>
  <c r="O23" i="5"/>
  <c r="O22" i="5"/>
  <c r="O19" i="5"/>
  <c r="O17" i="5"/>
  <c r="O14" i="5"/>
  <c r="O8" i="5"/>
  <c r="O9" i="5"/>
  <c r="O16" i="5"/>
  <c r="O18" i="5"/>
  <c r="O24" i="5"/>
  <c r="N29" i="5"/>
  <c r="M29" i="5"/>
  <c r="M32" i="5" s="1"/>
  <c r="C9" i="5"/>
  <c r="C18" i="5" s="1"/>
  <c r="C19" i="5" s="1"/>
  <c r="C20" i="5" s="1"/>
  <c r="C23" i="5" s="1"/>
  <c r="C24" i="5" s="1"/>
  <c r="O11" i="5" l="1"/>
  <c r="O29" i="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<sst xmlns="http://schemas.openxmlformats.org/spreadsheetml/2006/main" count="116" uniqueCount="95">
  <si>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</si>
  <si>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</si>
  <si>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</si>
  <si>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</si>
  <si>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</si>
  <si>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</si>
  <si>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</si>
  <si>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</si>
  <si>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</si>
  <si>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</si>
  <si>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</si>
  <si>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</si>
  <si>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</si>
  <si>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</si>
  <si>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</si>
  <si>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</si>
  <si>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</si>
  <si>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</si>
  <si>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</si>
  <si>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</si>
  <si>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</si>
  <si>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</si>
  <si>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ANALÍSIS DE FLUIDOS</t>
  </si>
  <si>
    <t>511 A</t>
  </si>
  <si>
    <t>AGOSTO-DICIEMBRE 2024</t>
  </si>
  <si>
    <t xml:space="preserve">ANALÍSIS DE FLUIDOS </t>
  </si>
  <si>
    <t>511 B</t>
  </si>
  <si>
    <t>231U0006</t>
  </si>
  <si>
    <t>221U0526</t>
  </si>
  <si>
    <t>211U0392</t>
  </si>
  <si>
    <t>221U0531</t>
  </si>
  <si>
    <t>221U0532</t>
  </si>
  <si>
    <t>221U0538</t>
  </si>
  <si>
    <t>221U0541</t>
  </si>
  <si>
    <t>221U0799</t>
  </si>
  <si>
    <t>221U0546</t>
  </si>
  <si>
    <t>221U0547</t>
  </si>
  <si>
    <t>211U0625</t>
  </si>
  <si>
    <t>221U0552</t>
  </si>
  <si>
    <t>221U0554</t>
  </si>
  <si>
    <t>221U0555</t>
  </si>
  <si>
    <t>221U0562</t>
  </si>
  <si>
    <t>221U0563</t>
  </si>
  <si>
    <t>221U0566</t>
  </si>
  <si>
    <t>ALEJOS XALA BIANEY</t>
  </si>
  <si>
    <t>ANOTA CARDOZA OLIVER DE JESÚS</t>
  </si>
  <si>
    <t>BLANCO ZARATE AXEL JAVIER</t>
  </si>
  <si>
    <t>CHACHA MORALES EDGAR FERNANDO</t>
  </si>
  <si>
    <t>COBAXIN BAXIN PEDRO DE JESUS</t>
  </si>
  <si>
    <t>GOMEZ HERNANDEZ AHIRAM ALBERTO</t>
  </si>
  <si>
    <t>JIMENEZ REYES JUAN JOSE</t>
  </si>
  <si>
    <t>LINDO CONDE IVAN DE JESUS</t>
  </si>
  <si>
    <t>MALAGA ORTIZ JULIAN ROSENDO</t>
  </si>
  <si>
    <t>MARCIAL FISCAL JUAN JOSE</t>
  </si>
  <si>
    <t>PEREZ VILLEGAS PEDRO AARON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</si>
  <si>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</si>
  <si>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</si>
  <si>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</si>
  <si>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</si>
  <si>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</si>
  <si>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</si>
  <si>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221U0527</t>
  </si>
  <si>
    <t>221U0530</t>
  </si>
  <si>
    <t>221U0533</t>
  </si>
  <si>
    <t>221U0534</t>
  </si>
  <si>
    <t>221U0536</t>
  </si>
  <si>
    <t>221U0539</t>
  </si>
  <si>
    <t>221U0543</t>
  </si>
  <si>
    <t>221U0545</t>
  </si>
  <si>
    <t>221U0548</t>
  </si>
  <si>
    <t>221U0549</t>
  </si>
  <si>
    <t>221U0558</t>
  </si>
  <si>
    <t>221U0559</t>
  </si>
  <si>
    <t>221U0560</t>
  </si>
  <si>
    <t>221U0561</t>
  </si>
  <si>
    <t>221U0569</t>
  </si>
  <si>
    <t>221U0565</t>
  </si>
  <si>
    <t>ANTONINO BAUTISTA CARLOS EDUARDO</t>
  </si>
  <si>
    <t>CARMONA XOLO RENATA NICOLE</t>
  </si>
  <si>
    <t>COBAXIN VILLASEÑOR CARLOS</t>
  </si>
  <si>
    <t>COYOLT ROSENDO EDUARDO</t>
  </si>
  <si>
    <t>GARCIA GUTIERREZ BRYAN</t>
  </si>
  <si>
    <t>IXBA DE LA CRUZ BRAYAN AMADO</t>
  </si>
  <si>
    <t>LUCHO PAXTIAN JOSE MARTIN</t>
  </si>
  <si>
    <t>LÓPEZ ESCRIBANO ISRAEL ANTONIO</t>
  </si>
  <si>
    <t>MARIN ORTIZ ULISES</t>
  </si>
  <si>
    <t>MARTÍNEZ PICHAL YAHANA DE LOS ÁNGELES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</si>
  <si>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</si>
  <si>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</si>
  <si>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</si>
  <si>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</si>
  <si>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</si>
  <si>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VELASCO XOLO JOSE ROBERTO</t>
  </si>
  <si>
    <t>% APROBACIÓN</t>
  </si>
  <si>
    <t>% REPROBACIÓN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</si>
</sst>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13</v>
    <v>7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U37"/>
  <sheetViews>
    <sheetView zoomScale="90" zoomScaleNormal="90" workbookViewId="0">
      <selection activeCell="O3" sqref="O3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3" width="7.44140625" customWidth="1"/>
    <col min="14" max="14" width="8" customWidth="1"/>
    <col min="15" max="15" width="10.6640625" customWidth="1"/>
    <col min="16" max="17" width="5.6640625" customWidth="1"/>
  </cols>
  <sheetData>
    <row r="1" spans="3:21" ht="15.6" x14ac:dyDescent="0.3">
      <c r="C1" s="39" t="s">
        <v>9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2"/>
      <c r="P1" s="2"/>
    </row>
    <row r="2" spans="3:21" x14ac:dyDescent="0.3">
      <c r="D2" s="40" t="s">
        <v>8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1"/>
      <c r="P2" s="1"/>
    </row>
    <row r="3" spans="3:21" x14ac:dyDescent="0.3">
      <c r="D3" t="s">
        <v>0</v>
      </c>
      <c r="E3" s="41" t="s">
        <v>22</v>
      </c>
      <c r="F3" s="41"/>
      <c r="G3" s="41"/>
      <c r="H3" s="41"/>
      <c r="J3" t="s">
        <v>1</v>
      </c>
      <c r="K3" s="42" t="s">
        <v>23</v>
      </c>
      <c r="L3" s="42"/>
      <c r="N3" t="s">
        <v>2</v>
      </c>
      <c r="O3" s="15">
        <v>45617</v>
      </c>
    </row>
    <row r="4" spans="3:21" ht="6.75" customHeight="1" x14ac:dyDescent="0.3"/>
    <row r="5" spans="3:21" x14ac:dyDescent="0.3">
      <c r="D5" t="s">
        <v>3</v>
      </c>
      <c r="E5" s="42" t="s">
        <v>24</v>
      </c>
      <c r="F5" s="42"/>
      <c r="G5" s="42"/>
      <c r="H5" s="42"/>
      <c r="J5" s="25" t="s">
        <v>19</v>
      </c>
      <c r="K5" s="25"/>
      <c r="L5" s="28" t="s">
        <v>21</v>
      </c>
      <c r="M5" s="28"/>
      <c r="N5" s="28"/>
      <c r="O5" s="28"/>
    </row>
    <row r="6" spans="3:21" ht="11.25" customHeight="1" x14ac:dyDescent="0.3"/>
    <row r="7" spans="3:21" x14ac:dyDescent="0.3">
      <c r="C7" s="3" t="s">
        <v>4</v>
      </c>
      <c r="D7" s="3" t="s">
        <v>6</v>
      </c>
      <c r="E7" s="43" t="s">
        <v>5</v>
      </c>
      <c r="F7" s="43"/>
      <c r="G7" s="43"/>
      <c r="H7" s="43"/>
      <c r="I7" s="43"/>
      <c r="J7" s="43"/>
      <c r="K7" s="4" t="s">
        <v>7</v>
      </c>
      <c r="L7" s="4" t="s">
        <v>10</v>
      </c>
      <c r="M7" s="4" t="s">
        <v>11</v>
      </c>
      <c r="N7" s="4" t="s">
        <v>12</v>
      </c>
      <c r="O7" s="7" t="s">
        <v>20</v>
      </c>
      <c r="U7" s="22"/>
    </row>
    <row r="8" spans="3:21" ht="15.6" x14ac:dyDescent="0.3">
      <c r="C8" s="5">
        <v>1</v>
      </c>
      <c r="D8" s="13" t="s">
        <v>27</v>
      </c>
      <c r="E8" s="44" t="s">
        <v>44</v>
      </c>
      <c r="F8" s="45"/>
      <c r="G8" s="45"/>
      <c r="H8" s="45"/>
      <c r="I8" s="45"/>
      <c r="J8" s="46"/>
      <c r="K8" s="4">
        <v>80</v>
      </c>
      <c r="L8" s="4">
        <f>K8+2</f>
        <v>82</v>
      </c>
      <c r="M8" s="4">
        <f>K8+1</f>
        <v>81</v>
      </c>
      <c r="N8" s="4">
        <v>0</v>
      </c>
      <c r="O8" s="14">
        <f>SUM(K8:N8)/4</f>
        <v>60.75</v>
      </c>
      <c r="P8" s="18"/>
      <c r="U8" s="22"/>
    </row>
    <row r="9" spans="3:21" ht="15.6" x14ac:dyDescent="0.3">
      <c r="C9" s="5">
        <f>C8+1</f>
        <v>2</v>
      </c>
      <c r="D9" s="13" t="s">
        <v>28</v>
      </c>
      <c r="E9" s="44" t="s">
        <v>45</v>
      </c>
      <c r="F9" s="45"/>
      <c r="G9" s="45"/>
      <c r="H9" s="45"/>
      <c r="I9" s="45"/>
      <c r="J9" s="46"/>
      <c r="K9" s="4">
        <v>82</v>
      </c>
      <c r="L9" s="4">
        <f t="shared" ref="L9:L24" si="0">K9+2</f>
        <v>84</v>
      </c>
      <c r="M9" s="4">
        <f t="shared" ref="M9:M24" si="1">K9+1</f>
        <v>83</v>
      </c>
      <c r="N9" s="4">
        <v>0</v>
      </c>
      <c r="O9" s="14">
        <f t="shared" ref="O9:O24" si="2">SUM(K9:N9)/4</f>
        <v>62.25</v>
      </c>
      <c r="P9" s="18"/>
      <c r="U9" s="22"/>
    </row>
    <row r="10" spans="3:21" ht="15.6" x14ac:dyDescent="0.3">
      <c r="C10" s="5">
        <v>3</v>
      </c>
      <c r="D10" s="13" t="s">
        <v>29</v>
      </c>
      <c r="E10" s="44" t="s">
        <v>46</v>
      </c>
      <c r="F10" s="45"/>
      <c r="G10" s="45"/>
      <c r="H10" s="45"/>
      <c r="I10" s="45"/>
      <c r="J10" s="46"/>
      <c r="K10" s="4">
        <v>0</v>
      </c>
      <c r="L10" s="4">
        <f>K10</f>
        <v>0</v>
      </c>
      <c r="M10" s="4">
        <f>K10</f>
        <v>0</v>
      </c>
      <c r="N10" s="4">
        <v>0</v>
      </c>
      <c r="O10" s="14">
        <v>0</v>
      </c>
      <c r="P10" s="18"/>
      <c r="U10" s="22"/>
    </row>
    <row r="11" spans="3:21" ht="15.6" x14ac:dyDescent="0.3">
      <c r="C11" s="5">
        <v>4</v>
      </c>
      <c r="D11" s="13" t="s">
        <v>30</v>
      </c>
      <c r="E11" s="44" t="s">
        <v>47</v>
      </c>
      <c r="F11" s="45"/>
      <c r="G11" s="45"/>
      <c r="H11" s="45"/>
      <c r="I11" s="45"/>
      <c r="J11" s="46"/>
      <c r="K11" s="4">
        <v>82</v>
      </c>
      <c r="L11" s="4">
        <f t="shared" si="0"/>
        <v>84</v>
      </c>
      <c r="M11" s="4">
        <f t="shared" si="1"/>
        <v>83</v>
      </c>
      <c r="N11" s="4">
        <v>0</v>
      </c>
      <c r="O11" s="14">
        <f t="shared" si="2"/>
        <v>62.25</v>
      </c>
      <c r="P11" s="18"/>
      <c r="U11" s="22"/>
    </row>
    <row r="12" spans="3:21" ht="15.6" x14ac:dyDescent="0.3">
      <c r="C12" s="5">
        <v>5</v>
      </c>
      <c r="D12" s="13" t="s">
        <v>31</v>
      </c>
      <c r="E12" s="44" t="s">
        <v>48</v>
      </c>
      <c r="F12" s="45"/>
      <c r="G12" s="45"/>
      <c r="H12" s="45"/>
      <c r="I12" s="45"/>
      <c r="J12" s="46"/>
      <c r="K12" s="4">
        <v>82</v>
      </c>
      <c r="L12" s="4">
        <f t="shared" si="0"/>
        <v>84</v>
      </c>
      <c r="M12" s="4">
        <f t="shared" si="1"/>
        <v>83</v>
      </c>
      <c r="N12" s="4">
        <v>0</v>
      </c>
      <c r="O12" s="14">
        <v>0</v>
      </c>
      <c r="P12" s="18"/>
      <c r="U12" s="22"/>
    </row>
    <row r="13" spans="3:21" ht="15.6" x14ac:dyDescent="0.3">
      <c r="C13" s="5">
        <v>6</v>
      </c>
      <c r="D13" s="13" t="s">
        <v>32</v>
      </c>
      <c r="E13" s="44" t="s">
        <v>49</v>
      </c>
      <c r="F13" s="45"/>
      <c r="G13" s="45"/>
      <c r="H13" s="45"/>
      <c r="I13" s="45"/>
      <c r="J13" s="46"/>
      <c r="K13" s="4">
        <v>78</v>
      </c>
      <c r="L13" s="4">
        <f t="shared" si="0"/>
        <v>80</v>
      </c>
      <c r="M13" s="4">
        <f t="shared" si="1"/>
        <v>79</v>
      </c>
      <c r="N13" s="4">
        <v>0</v>
      </c>
      <c r="O13" s="14">
        <v>0</v>
      </c>
      <c r="P13" s="18"/>
      <c r="U13" s="22"/>
    </row>
    <row r="14" spans="3:21" ht="15.6" x14ac:dyDescent="0.3">
      <c r="C14" s="5">
        <v>7</v>
      </c>
      <c r="D14" s="13" t="s">
        <v>33</v>
      </c>
      <c r="E14" s="44" t="s">
        <v>50</v>
      </c>
      <c r="F14" s="45"/>
      <c r="G14" s="45"/>
      <c r="H14" s="45"/>
      <c r="I14" s="45"/>
      <c r="J14" s="46"/>
      <c r="K14" s="4">
        <v>97</v>
      </c>
      <c r="L14" s="4">
        <f t="shared" si="0"/>
        <v>99</v>
      </c>
      <c r="M14" s="4">
        <f t="shared" si="1"/>
        <v>98</v>
      </c>
      <c r="N14" s="4">
        <v>0</v>
      </c>
      <c r="O14" s="14">
        <f>SUM(K14:N14)/4</f>
        <v>73.5</v>
      </c>
      <c r="P14" s="18"/>
      <c r="U14" s="22"/>
    </row>
    <row r="15" spans="3:21" ht="15.6" x14ac:dyDescent="0.3">
      <c r="C15" s="5">
        <v>8</v>
      </c>
      <c r="D15" s="13" t="s">
        <v>34</v>
      </c>
      <c r="E15" s="44" t="s">
        <v>51</v>
      </c>
      <c r="F15" s="45"/>
      <c r="G15" s="45"/>
      <c r="H15" s="45"/>
      <c r="I15" s="45"/>
      <c r="J15" s="46"/>
      <c r="K15" s="4">
        <v>33</v>
      </c>
      <c r="L15" s="4">
        <f t="shared" si="0"/>
        <v>35</v>
      </c>
      <c r="M15" s="4">
        <f t="shared" si="1"/>
        <v>34</v>
      </c>
      <c r="N15" s="4">
        <v>0</v>
      </c>
      <c r="O15" s="14">
        <f>SUM(K15:N15)/4</f>
        <v>25.5</v>
      </c>
      <c r="P15" s="18"/>
      <c r="U15" s="22"/>
    </row>
    <row r="16" spans="3:21" ht="15.6" x14ac:dyDescent="0.3">
      <c r="C16" s="5">
        <v>9</v>
      </c>
      <c r="D16" s="13" t="s">
        <v>35</v>
      </c>
      <c r="E16" s="44" t="s">
        <v>52</v>
      </c>
      <c r="F16" s="45"/>
      <c r="G16" s="45"/>
      <c r="H16" s="45"/>
      <c r="I16" s="45"/>
      <c r="J16" s="46"/>
      <c r="K16" s="4">
        <v>79</v>
      </c>
      <c r="L16" s="4">
        <f t="shared" si="0"/>
        <v>81</v>
      </c>
      <c r="M16" s="4">
        <f t="shared" si="1"/>
        <v>80</v>
      </c>
      <c r="N16" s="4">
        <v>0</v>
      </c>
      <c r="O16" s="14">
        <f t="shared" si="2"/>
        <v>60</v>
      </c>
      <c r="P16" s="18"/>
      <c r="U16" s="22"/>
    </row>
    <row r="17" spans="3:21" ht="15.6" x14ac:dyDescent="0.3">
      <c r="C17" s="5">
        <v>10</v>
      </c>
      <c r="D17" s="13" t="s">
        <v>36</v>
      </c>
      <c r="E17" s="44" t="s">
        <v>53</v>
      </c>
      <c r="F17" s="45"/>
      <c r="G17" s="45"/>
      <c r="H17" s="45"/>
      <c r="I17" s="45"/>
      <c r="J17" s="46"/>
      <c r="K17" s="4">
        <v>97</v>
      </c>
      <c r="L17" s="4">
        <f t="shared" si="0"/>
        <v>99</v>
      </c>
      <c r="M17" s="4">
        <f t="shared" si="1"/>
        <v>98</v>
      </c>
      <c r="N17" s="4">
        <v>0</v>
      </c>
      <c r="O17" s="14">
        <f t="shared" si="2"/>
        <v>73.5</v>
      </c>
      <c r="P17" s="18"/>
      <c r="U17" s="22"/>
    </row>
    <row r="18" spans="3:21" ht="15.6" x14ac:dyDescent="0.3">
      <c r="C18" s="5">
        <f t="shared" ref="C18:C19" si="3">C17+1</f>
        <v>11</v>
      </c>
      <c r="D18" s="13" t="s">
        <v>37</v>
      </c>
      <c r="E18" s="44" t="s">
        <v>54</v>
      </c>
      <c r="F18" s="45"/>
      <c r="G18" s="45"/>
      <c r="H18" s="45"/>
      <c r="I18" s="45"/>
      <c r="J18" s="46"/>
      <c r="K18" s="4">
        <v>82</v>
      </c>
      <c r="L18" s="4">
        <f t="shared" si="0"/>
        <v>84</v>
      </c>
      <c r="M18" s="4">
        <f t="shared" si="1"/>
        <v>83</v>
      </c>
      <c r="N18" s="4">
        <v>0</v>
      </c>
      <c r="O18" s="14">
        <f t="shared" si="2"/>
        <v>62.25</v>
      </c>
      <c r="P18" s="18"/>
      <c r="U18" s="22"/>
    </row>
    <row r="19" spans="3:21" ht="15.6" x14ac:dyDescent="0.3">
      <c r="C19" s="5">
        <f t="shared" si="3"/>
        <v>12</v>
      </c>
      <c r="D19" s="13" t="s">
        <v>38</v>
      </c>
      <c r="E19" s="44" t="s">
        <v>55</v>
      </c>
      <c r="F19" s="45"/>
      <c r="G19" s="45"/>
      <c r="H19" s="45"/>
      <c r="I19" s="45"/>
      <c r="J19" s="46"/>
      <c r="K19" s="4">
        <v>76</v>
      </c>
      <c r="L19" s="4">
        <f t="shared" si="0"/>
        <v>78</v>
      </c>
      <c r="M19" s="4">
        <f t="shared" si="1"/>
        <v>77</v>
      </c>
      <c r="N19" s="4">
        <v>0</v>
      </c>
      <c r="O19" s="14">
        <f t="shared" si="2"/>
        <v>57.75</v>
      </c>
      <c r="P19" s="18"/>
      <c r="U19" s="22"/>
    </row>
    <row r="20" spans="3:21" ht="15.6" x14ac:dyDescent="0.3">
      <c r="C20" s="16">
        <f>C19+1</f>
        <v>13</v>
      </c>
      <c r="D20" s="13" t="s">
        <v>39</v>
      </c>
      <c r="E20" s="44" t="s">
        <v>56</v>
      </c>
      <c r="F20" s="45"/>
      <c r="G20" s="45"/>
      <c r="H20" s="45"/>
      <c r="I20" s="45"/>
      <c r="J20" s="46"/>
      <c r="K20" s="4">
        <v>82</v>
      </c>
      <c r="L20" s="4">
        <f t="shared" si="0"/>
        <v>84</v>
      </c>
      <c r="M20" s="4">
        <f t="shared" si="1"/>
        <v>83</v>
      </c>
      <c r="N20" s="4">
        <v>0</v>
      </c>
      <c r="O20" s="14">
        <f t="shared" si="2"/>
        <v>62.25</v>
      </c>
      <c r="P20" s="18"/>
      <c r="U20" s="22"/>
    </row>
    <row r="21" spans="3:21" ht="15.6" x14ac:dyDescent="0.3">
      <c r="C21" s="16">
        <v>14</v>
      </c>
      <c r="D21" s="13" t="s">
        <v>40</v>
      </c>
      <c r="E21" s="44" t="s">
        <v>57</v>
      </c>
      <c r="F21" s="45"/>
      <c r="G21" s="45"/>
      <c r="H21" s="45"/>
      <c r="I21" s="45"/>
      <c r="J21" s="46"/>
      <c r="K21" s="4">
        <v>90</v>
      </c>
      <c r="L21" s="4">
        <f t="shared" si="0"/>
        <v>92</v>
      </c>
      <c r="M21" s="4">
        <f t="shared" si="1"/>
        <v>91</v>
      </c>
      <c r="N21" s="4">
        <v>0</v>
      </c>
      <c r="O21" s="14">
        <f t="shared" si="2"/>
        <v>68.25</v>
      </c>
      <c r="P21" s="18"/>
      <c r="U21" s="22"/>
    </row>
    <row r="22" spans="3:21" ht="15.6" x14ac:dyDescent="0.3">
      <c r="C22" s="16">
        <v>15</v>
      </c>
      <c r="D22" s="13" t="s">
        <v>41</v>
      </c>
      <c r="E22" s="44" t="s">
        <v>58</v>
      </c>
      <c r="F22" s="45"/>
      <c r="G22" s="45"/>
      <c r="H22" s="45"/>
      <c r="I22" s="45"/>
      <c r="J22" s="46"/>
      <c r="K22" s="4">
        <v>90</v>
      </c>
      <c r="L22" s="4">
        <f t="shared" si="0"/>
        <v>92</v>
      </c>
      <c r="M22" s="4">
        <f t="shared" si="1"/>
        <v>91</v>
      </c>
      <c r="N22" s="4">
        <v>0</v>
      </c>
      <c r="O22" s="14">
        <f>SUM(K22:N22)/4</f>
        <v>68.25</v>
      </c>
      <c r="P22" s="18"/>
      <c r="U22" s="22"/>
    </row>
    <row r="23" spans="3:21" ht="15.6" x14ac:dyDescent="0.3">
      <c r="C23" s="16">
        <f t="shared" ref="C23:C24" si="4">C22+1</f>
        <v>16</v>
      </c>
      <c r="D23" s="13" t="s">
        <v>42</v>
      </c>
      <c r="E23" s="44" t="s">
        <v>59</v>
      </c>
      <c r="F23" s="45"/>
      <c r="G23" s="45"/>
      <c r="H23" s="45"/>
      <c r="I23" s="45"/>
      <c r="J23" s="46"/>
      <c r="K23" s="4">
        <v>75</v>
      </c>
      <c r="L23" s="4">
        <f t="shared" si="0"/>
        <v>77</v>
      </c>
      <c r="M23" s="4">
        <f t="shared" si="1"/>
        <v>76</v>
      </c>
      <c r="N23" s="4">
        <v>0</v>
      </c>
      <c r="O23" s="14">
        <f t="shared" si="2"/>
        <v>57</v>
      </c>
      <c r="P23" s="18"/>
      <c r="U23" s="22"/>
    </row>
    <row r="24" spans="3:21" ht="15.6" x14ac:dyDescent="0.3">
      <c r="C24" s="16">
        <f t="shared" si="4"/>
        <v>17</v>
      </c>
      <c r="D24" s="13" t="s">
        <v>43</v>
      </c>
      <c r="E24" s="44" t="s">
        <v>60</v>
      </c>
      <c r="F24" s="45"/>
      <c r="G24" s="45"/>
      <c r="H24" s="45"/>
      <c r="I24" s="45"/>
      <c r="J24" s="46"/>
      <c r="K24" s="4">
        <v>81</v>
      </c>
      <c r="L24" s="4">
        <f t="shared" si="0"/>
        <v>83</v>
      </c>
      <c r="M24" s="4">
        <f t="shared" si="1"/>
        <v>82</v>
      </c>
      <c r="N24" s="4">
        <v>0</v>
      </c>
      <c r="O24" s="14">
        <f t="shared" si="2"/>
        <v>61.5</v>
      </c>
      <c r="P24" s="18"/>
    </row>
    <row r="25" spans="3:21" ht="15.6" x14ac:dyDescent="0.3">
      <c r="C25" s="16"/>
      <c r="D25" s="5"/>
      <c r="E25" s="32"/>
      <c r="F25" s="33"/>
      <c r="G25" s="33"/>
      <c r="H25" s="33"/>
      <c r="I25" s="33"/>
      <c r="J25" s="34"/>
      <c r="K25" s="23">
        <f>SUM(K8:K24)</f>
        <v>1286</v>
      </c>
      <c r="L25" s="23"/>
      <c r="M25" s="4"/>
      <c r="N25" s="4"/>
      <c r="O25" s="14"/>
    </row>
    <row r="26" spans="3:21" ht="15.6" x14ac:dyDescent="0.3">
      <c r="C26" s="17"/>
      <c r="D26" s="5"/>
      <c r="E26" s="32"/>
      <c r="F26" s="33"/>
      <c r="G26" s="33"/>
      <c r="H26" s="33"/>
      <c r="I26" s="33"/>
      <c r="J26" s="34"/>
      <c r="K26" s="23">
        <f>(K25)/17</f>
        <v>75.647058823529406</v>
      </c>
      <c r="L26" s="23" t="e" vm="1">
        <f>_xleta.AVERAGE</f>
        <v>#VALUE!</v>
      </c>
      <c r="M26" s="4"/>
      <c r="N26" s="4"/>
      <c r="O26" s="14"/>
    </row>
    <row r="27" spans="3:21" ht="15.6" x14ac:dyDescent="0.3">
      <c r="C27" s="17"/>
      <c r="D27" s="5"/>
      <c r="E27" s="32"/>
      <c r="F27" s="33"/>
      <c r="G27" s="33"/>
      <c r="H27" s="33"/>
      <c r="I27" s="33"/>
      <c r="J27" s="34"/>
      <c r="K27" s="23">
        <f>COUNTIF(K8:K24,"&gt;=75.64")</f>
        <v>14</v>
      </c>
      <c r="L27" s="23"/>
      <c r="M27" s="4"/>
      <c r="N27" s="4"/>
      <c r="O27" s="14"/>
    </row>
    <row r="28" spans="3:21" ht="15.6" x14ac:dyDescent="0.3">
      <c r="C28" s="16"/>
      <c r="D28" s="3"/>
      <c r="E28" s="35"/>
      <c r="F28" s="36"/>
      <c r="G28" s="36"/>
      <c r="H28" s="36"/>
      <c r="I28" s="36"/>
      <c r="J28" s="37"/>
      <c r="K28" s="4"/>
      <c r="L28" s="4"/>
      <c r="M28" s="4"/>
      <c r="N28" s="4"/>
      <c r="O28" s="14"/>
    </row>
    <row r="29" spans="3:21" x14ac:dyDescent="0.3">
      <c r="D29" s="38"/>
      <c r="E29" s="38"/>
      <c r="F29" s="1"/>
      <c r="I29" s="30" t="s">
        <v>16</v>
      </c>
      <c r="J29" s="31"/>
      <c r="K29" s="8">
        <f>COUNTIF(K8:K24,"&gt;=70")</f>
        <v>15</v>
      </c>
      <c r="L29" s="8">
        <f>COUNTIF(L8:L28,"&gt;=70")</f>
        <v>15</v>
      </c>
      <c r="M29" s="8">
        <f>COUNTIF(M8:M28,"&gt;=70")</f>
        <v>15</v>
      </c>
      <c r="N29" s="8">
        <f>COUNTIF(N8:N28,"&gt;=70")</f>
        <v>0</v>
      </c>
      <c r="O29" s="12">
        <f>COUNTIF(O8:O26,"&gt;=70")</f>
        <v>2</v>
      </c>
    </row>
    <row r="30" spans="3:21" x14ac:dyDescent="0.3">
      <c r="D30" s="25"/>
      <c r="E30" s="25"/>
      <c r="F30" s="6"/>
      <c r="I30" s="30" t="s">
        <v>17</v>
      </c>
      <c r="J30" s="31"/>
      <c r="K30" s="9">
        <f>COUNTIF(K8:K24,"&lt;70")</f>
        <v>2</v>
      </c>
      <c r="L30" s="9">
        <f>COUNTIF(K8:K24,"&lt;70")</f>
        <v>2</v>
      </c>
      <c r="M30" s="9">
        <f>COUNTIF(K8:K24,"&lt;70")</f>
        <v>2</v>
      </c>
      <c r="N30" s="9">
        <v>0</v>
      </c>
      <c r="O30" s="9">
        <v>0</v>
      </c>
    </row>
    <row r="31" spans="3:21" x14ac:dyDescent="0.3">
      <c r="D31" s="25"/>
      <c r="E31" s="25"/>
      <c r="F31" s="25"/>
      <c r="I31" s="30" t="s">
        <v>18</v>
      </c>
      <c r="J31" s="31"/>
      <c r="K31" s="9">
        <f>COUNT(K8:K24)</f>
        <v>17</v>
      </c>
      <c r="L31" s="9">
        <f>COUNT(L8:L24)</f>
        <v>17</v>
      </c>
      <c r="M31" s="9">
        <f>COUNT(M8:M24)</f>
        <v>17</v>
      </c>
      <c r="N31" s="9">
        <v>0</v>
      </c>
      <c r="O31" s="9">
        <v>0</v>
      </c>
    </row>
    <row r="32" spans="3:21" x14ac:dyDescent="0.3">
      <c r="D32" s="25"/>
      <c r="E32" s="25"/>
      <c r="F32" s="1"/>
      <c r="I32" s="26" t="s">
        <v>13</v>
      </c>
      <c r="J32" s="27"/>
      <c r="K32" s="10">
        <f>K29/K31</f>
        <v>0.88235294117647056</v>
      </c>
      <c r="L32" s="11">
        <f>L29/L31</f>
        <v>0.88235294117647056</v>
      </c>
      <c r="M32" s="11">
        <f>M29/M31</f>
        <v>0.88235294117647056</v>
      </c>
      <c r="N32" s="11">
        <v>0</v>
      </c>
      <c r="O32" s="11">
        <v>0</v>
      </c>
    </row>
    <row r="33" spans="4:15" x14ac:dyDescent="0.3">
      <c r="D33" s="25"/>
      <c r="E33" s="25"/>
      <c r="F33" s="1"/>
      <c r="I33" s="26" t="s">
        <v>14</v>
      </c>
      <c r="J33" s="27"/>
      <c r="K33" s="10">
        <f>K30/K31</f>
        <v>0.11764705882352941</v>
      </c>
      <c r="L33" s="10">
        <f>L30/L31</f>
        <v>0.11764705882352941</v>
      </c>
      <c r="M33" s="11">
        <f>M30/M31</f>
        <v>0.11764705882352941</v>
      </c>
      <c r="N33" s="11">
        <v>1</v>
      </c>
      <c r="O33" s="11">
        <v>1</v>
      </c>
    </row>
    <row r="34" spans="4:15" x14ac:dyDescent="0.3">
      <c r="D34" s="25"/>
      <c r="E34" s="25"/>
      <c r="F34" s="6"/>
    </row>
    <row r="35" spans="4:15" x14ac:dyDescent="0.3">
      <c r="D35" s="1"/>
      <c r="E35" s="1"/>
      <c r="F35" s="6"/>
    </row>
    <row r="36" spans="4:15" x14ac:dyDescent="0.3">
      <c r="K36" s="28"/>
      <c r="L36" s="28"/>
      <c r="M36" s="28"/>
      <c r="N36" s="28"/>
    </row>
    <row r="37" spans="4:15" x14ac:dyDescent="0.3">
      <c r="K37" s="29" t="s">
        <v>15</v>
      </c>
      <c r="L37" s="29"/>
      <c r="M37" s="29"/>
      <c r="N37" s="29"/>
    </row>
  </sheetData>
  <mergeCells count="42">
    <mergeCell ref="E22:J22"/>
    <mergeCell ref="E23:J23"/>
    <mergeCell ref="E24:J24"/>
    <mergeCell ref="E17:J17"/>
    <mergeCell ref="E18:J18"/>
    <mergeCell ref="E19:J19"/>
    <mergeCell ref="E20:J20"/>
    <mergeCell ref="E21:J21"/>
    <mergeCell ref="E12:J12"/>
    <mergeCell ref="E13:J13"/>
    <mergeCell ref="E14:J14"/>
    <mergeCell ref="E15:J15"/>
    <mergeCell ref="E16:J16"/>
    <mergeCell ref="E7:J7"/>
    <mergeCell ref="E8:J8"/>
    <mergeCell ref="E9:J9"/>
    <mergeCell ref="E10:J10"/>
    <mergeCell ref="E11:J11"/>
    <mergeCell ref="C1:N1"/>
    <mergeCell ref="D2:N2"/>
    <mergeCell ref="E3:H3"/>
    <mergeCell ref="K3:L3"/>
    <mergeCell ref="E5:H5"/>
    <mergeCell ref="J5:K5"/>
    <mergeCell ref="L5:O5"/>
    <mergeCell ref="E26:J26"/>
    <mergeCell ref="E28:J28"/>
    <mergeCell ref="D29:E29"/>
    <mergeCell ref="I29:J29"/>
    <mergeCell ref="E25:J25"/>
    <mergeCell ref="E27:J27"/>
    <mergeCell ref="D30:E30"/>
    <mergeCell ref="I30:J30"/>
    <mergeCell ref="D31:F31"/>
    <mergeCell ref="I31:J31"/>
    <mergeCell ref="D32:E32"/>
    <mergeCell ref="I32:J32"/>
    <mergeCell ref="D33:E33"/>
    <mergeCell ref="I33:J33"/>
    <mergeCell ref="D34:E34"/>
    <mergeCell ref="K36:N36"/>
    <mergeCell ref="K37:N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J36"/>
  <sheetViews>
    <sheetView tabSelected="1" zoomScale="90" zoomScaleNormal="90" workbookViewId="0">
      <selection activeCell="L8" sqref="L8"/>
    </sheetView>
  </sheetViews>
  <sheetFormatPr baseColWidth="10" defaultRowHeight="14.4" x14ac:dyDescent="0.3"/>
  <cols>
    <col min="4" max="4" width="15.33203125" customWidth="1"/>
    <col min="5" max="5" width="16.109375" customWidth="1"/>
    <col min="12" max="12" width="19.88671875" customWidth="1"/>
  </cols>
  <sheetData>
    <row r="1" spans="1:10" ht="15.6" x14ac:dyDescent="0.3">
      <c r="A1" s="39" t="s">
        <v>9</v>
      </c>
      <c r="B1" s="39"/>
      <c r="C1" s="39"/>
      <c r="D1" s="39"/>
      <c r="E1" s="39"/>
      <c r="F1" s="39"/>
      <c r="G1" s="39"/>
      <c r="H1" s="39"/>
      <c r="I1" s="39"/>
      <c r="J1" s="2"/>
    </row>
    <row r="2" spans="1:10" x14ac:dyDescent="0.3">
      <c r="B2" s="40" t="s">
        <v>8</v>
      </c>
      <c r="C2" s="40"/>
      <c r="D2" s="40"/>
      <c r="E2" s="40"/>
      <c r="F2" s="40"/>
      <c r="G2" s="40"/>
      <c r="H2" s="40"/>
      <c r="I2" s="40"/>
      <c r="J2" s="1"/>
    </row>
    <row r="3" spans="1:10" x14ac:dyDescent="0.3">
      <c r="B3" t="s">
        <v>0</v>
      </c>
      <c r="C3" s="41" t="s">
        <v>25</v>
      </c>
      <c r="D3" s="41"/>
      <c r="E3" t="s">
        <v>1</v>
      </c>
      <c r="F3" s="42" t="s">
        <v>26</v>
      </c>
      <c r="G3" s="42"/>
      <c r="I3" t="s">
        <v>2</v>
      </c>
      <c r="J3" s="15">
        <v>45617</v>
      </c>
    </row>
    <row r="5" spans="1:10" x14ac:dyDescent="0.3">
      <c r="B5" t="s">
        <v>3</v>
      </c>
      <c r="C5" s="42" t="s">
        <v>24</v>
      </c>
      <c r="D5" s="42"/>
      <c r="E5" s="25" t="s">
        <v>19</v>
      </c>
      <c r="F5" s="25"/>
      <c r="G5" s="28" t="s">
        <v>21</v>
      </c>
      <c r="H5" s="28"/>
      <c r="I5" s="28"/>
      <c r="J5" s="28"/>
    </row>
    <row r="7" spans="1:10" x14ac:dyDescent="0.3">
      <c r="A7" s="3" t="s">
        <v>4</v>
      </c>
      <c r="B7" s="3" t="s">
        <v>6</v>
      </c>
      <c r="C7" s="50" t="s">
        <v>5</v>
      </c>
      <c r="D7" s="51"/>
      <c r="E7" s="52"/>
      <c r="F7" s="4" t="s">
        <v>7</v>
      </c>
      <c r="G7" s="4" t="s">
        <v>10</v>
      </c>
      <c r="H7" s="4" t="s">
        <v>11</v>
      </c>
      <c r="I7" s="4" t="s">
        <v>12</v>
      </c>
      <c r="J7" s="7" t="s">
        <v>20</v>
      </c>
    </row>
    <row r="8" spans="1:10" ht="15.6" x14ac:dyDescent="0.3">
      <c r="A8" s="5">
        <v>1</v>
      </c>
      <c r="B8" s="13" t="s">
        <v>61</v>
      </c>
      <c r="C8" s="47" t="s">
        <v>77</v>
      </c>
      <c r="D8" s="48"/>
      <c r="E8" s="49"/>
      <c r="F8" s="4">
        <v>80</v>
      </c>
      <c r="G8" s="4">
        <f>F8+2</f>
        <v>82</v>
      </c>
      <c r="H8" s="4">
        <f>F8+1</f>
        <v>81</v>
      </c>
      <c r="I8" s="4">
        <v>0</v>
      </c>
      <c r="J8" s="14">
        <f>SUM(F8:I8)/4</f>
        <v>60.75</v>
      </c>
    </row>
    <row r="9" spans="1:10" ht="15.6" x14ac:dyDescent="0.3">
      <c r="A9" s="5">
        <f>A8+1</f>
        <v>2</v>
      </c>
      <c r="B9" s="13" t="s">
        <v>62</v>
      </c>
      <c r="C9" s="47" t="s">
        <v>78</v>
      </c>
      <c r="D9" s="48"/>
      <c r="E9" s="49"/>
      <c r="F9" s="4">
        <v>86</v>
      </c>
      <c r="G9" s="4">
        <f t="shared" ref="G9:G26" si="0">F9+2</f>
        <v>88</v>
      </c>
      <c r="H9" s="4">
        <f t="shared" ref="H9:H26" si="1">F9+1</f>
        <v>87</v>
      </c>
      <c r="I9" s="4">
        <v>0</v>
      </c>
      <c r="J9" s="14">
        <f t="shared" ref="J9:J23" si="2">SUM(F9:I9)/4</f>
        <v>65.25</v>
      </c>
    </row>
    <row r="10" spans="1:10" ht="15.6" x14ac:dyDescent="0.3">
      <c r="A10" s="5">
        <v>3</v>
      </c>
      <c r="B10" s="13" t="s">
        <v>63</v>
      </c>
      <c r="C10" s="47" t="s">
        <v>79</v>
      </c>
      <c r="D10" s="48"/>
      <c r="E10" s="49"/>
      <c r="F10" s="4">
        <v>87</v>
      </c>
      <c r="G10" s="4">
        <f t="shared" si="0"/>
        <v>89</v>
      </c>
      <c r="H10" s="4">
        <f t="shared" si="1"/>
        <v>88</v>
      </c>
      <c r="I10" s="4">
        <v>0</v>
      </c>
      <c r="J10" s="14">
        <v>0</v>
      </c>
    </row>
    <row r="11" spans="1:10" ht="15.6" x14ac:dyDescent="0.3">
      <c r="A11" s="5">
        <v>4</v>
      </c>
      <c r="B11" s="13" t="s">
        <v>64</v>
      </c>
      <c r="C11" s="47" t="s">
        <v>80</v>
      </c>
      <c r="D11" s="48"/>
      <c r="E11" s="49"/>
      <c r="F11" s="4">
        <v>85</v>
      </c>
      <c r="G11" s="4">
        <f t="shared" si="0"/>
        <v>87</v>
      </c>
      <c r="H11" s="4">
        <f t="shared" si="1"/>
        <v>86</v>
      </c>
      <c r="I11" s="4">
        <v>0</v>
      </c>
      <c r="J11" s="14">
        <f t="shared" si="2"/>
        <v>64.5</v>
      </c>
    </row>
    <row r="12" spans="1:10" ht="15.6" x14ac:dyDescent="0.3">
      <c r="A12" s="5">
        <v>5</v>
      </c>
      <c r="B12" s="13" t="s">
        <v>65</v>
      </c>
      <c r="C12" s="47" t="s">
        <v>81</v>
      </c>
      <c r="D12" s="48"/>
      <c r="E12" s="49"/>
      <c r="F12" s="4">
        <v>85</v>
      </c>
      <c r="G12" s="4">
        <f t="shared" si="0"/>
        <v>87</v>
      </c>
      <c r="H12" s="4">
        <f t="shared" si="1"/>
        <v>86</v>
      </c>
      <c r="I12" s="4">
        <v>0</v>
      </c>
      <c r="J12" s="14">
        <v>0</v>
      </c>
    </row>
    <row r="13" spans="1:10" ht="15.6" x14ac:dyDescent="0.3">
      <c r="A13" s="5">
        <v>6</v>
      </c>
      <c r="B13" s="13" t="s">
        <v>66</v>
      </c>
      <c r="C13" s="47" t="s">
        <v>82</v>
      </c>
      <c r="D13" s="48"/>
      <c r="E13" s="49"/>
      <c r="F13" s="4">
        <v>70</v>
      </c>
      <c r="G13" s="4">
        <f t="shared" si="0"/>
        <v>72</v>
      </c>
      <c r="H13" s="4">
        <f t="shared" si="1"/>
        <v>71</v>
      </c>
      <c r="I13" s="4">
        <v>0</v>
      </c>
      <c r="J13" s="14">
        <v>0</v>
      </c>
    </row>
    <row r="14" spans="1:10" ht="15.6" x14ac:dyDescent="0.3">
      <c r="A14" s="5">
        <v>7</v>
      </c>
      <c r="B14" s="13" t="s">
        <v>67</v>
      </c>
      <c r="C14" s="47" t="s">
        <v>83</v>
      </c>
      <c r="D14" s="48"/>
      <c r="E14" s="49"/>
      <c r="F14" s="4">
        <v>70</v>
      </c>
      <c r="G14" s="4">
        <f t="shared" si="0"/>
        <v>72</v>
      </c>
      <c r="H14" s="4">
        <f t="shared" si="1"/>
        <v>71</v>
      </c>
      <c r="I14" s="4">
        <v>0</v>
      </c>
      <c r="J14" s="14">
        <f>SUM(F14:I14)/4</f>
        <v>53.25</v>
      </c>
    </row>
    <row r="15" spans="1:10" ht="15.6" x14ac:dyDescent="0.3">
      <c r="A15" s="5">
        <v>8</v>
      </c>
      <c r="B15" s="13" t="s">
        <v>68</v>
      </c>
      <c r="C15" s="47" t="s">
        <v>84</v>
      </c>
      <c r="D15" s="48"/>
      <c r="E15" s="49"/>
      <c r="F15" s="4">
        <v>82</v>
      </c>
      <c r="G15" s="4">
        <f t="shared" si="0"/>
        <v>84</v>
      </c>
      <c r="H15" s="4">
        <f t="shared" si="1"/>
        <v>83</v>
      </c>
      <c r="I15" s="4">
        <v>0</v>
      </c>
      <c r="J15" s="14">
        <f t="shared" si="2"/>
        <v>62.25</v>
      </c>
    </row>
    <row r="16" spans="1:10" ht="15.6" x14ac:dyDescent="0.3">
      <c r="A16" s="5">
        <v>9</v>
      </c>
      <c r="B16" s="13" t="s">
        <v>69</v>
      </c>
      <c r="C16" s="47" t="s">
        <v>85</v>
      </c>
      <c r="D16" s="48"/>
      <c r="E16" s="49"/>
      <c r="F16" s="4">
        <v>80</v>
      </c>
      <c r="G16" s="4">
        <f t="shared" si="0"/>
        <v>82</v>
      </c>
      <c r="H16" s="4">
        <f t="shared" si="1"/>
        <v>81</v>
      </c>
      <c r="I16" s="4">
        <v>0</v>
      </c>
      <c r="J16" s="14">
        <f t="shared" si="2"/>
        <v>60.75</v>
      </c>
    </row>
    <row r="17" spans="1:10" ht="15.6" x14ac:dyDescent="0.3">
      <c r="A17" s="5">
        <v>10</v>
      </c>
      <c r="B17" s="13" t="s">
        <v>70</v>
      </c>
      <c r="C17" s="47" t="s">
        <v>86</v>
      </c>
      <c r="D17" s="48"/>
      <c r="E17" s="49"/>
      <c r="F17" s="4">
        <v>90</v>
      </c>
      <c r="G17" s="4">
        <f t="shared" si="0"/>
        <v>92</v>
      </c>
      <c r="H17" s="4">
        <f t="shared" si="1"/>
        <v>91</v>
      </c>
      <c r="I17" s="4">
        <v>0</v>
      </c>
      <c r="J17" s="14">
        <f t="shared" si="2"/>
        <v>68.25</v>
      </c>
    </row>
    <row r="18" spans="1:10" ht="15.6" x14ac:dyDescent="0.3">
      <c r="A18" s="5">
        <f t="shared" ref="A18:A19" si="3">A17+1</f>
        <v>11</v>
      </c>
      <c r="B18" s="13" t="s">
        <v>71</v>
      </c>
      <c r="C18" s="47" t="s">
        <v>87</v>
      </c>
      <c r="D18" s="48"/>
      <c r="E18" s="49"/>
      <c r="F18" s="4">
        <v>97</v>
      </c>
      <c r="G18" s="4">
        <f t="shared" si="0"/>
        <v>99</v>
      </c>
      <c r="H18" s="4">
        <f t="shared" si="1"/>
        <v>98</v>
      </c>
      <c r="I18" s="4">
        <v>0</v>
      </c>
      <c r="J18" s="14">
        <f t="shared" si="2"/>
        <v>73.5</v>
      </c>
    </row>
    <row r="19" spans="1:10" ht="15.6" x14ac:dyDescent="0.3">
      <c r="A19" s="5">
        <f t="shared" si="3"/>
        <v>12</v>
      </c>
      <c r="B19" s="13" t="s">
        <v>72</v>
      </c>
      <c r="C19" s="47" t="s">
        <v>88</v>
      </c>
      <c r="D19" s="48"/>
      <c r="E19" s="49"/>
      <c r="F19" s="4">
        <v>84</v>
      </c>
      <c r="G19" s="4">
        <f t="shared" si="0"/>
        <v>86</v>
      </c>
      <c r="H19" s="4">
        <f t="shared" si="1"/>
        <v>85</v>
      </c>
      <c r="I19" s="4">
        <v>0</v>
      </c>
      <c r="J19" s="14">
        <f t="shared" si="2"/>
        <v>63.75</v>
      </c>
    </row>
    <row r="20" spans="1:10" ht="15.6" x14ac:dyDescent="0.3">
      <c r="A20" s="16">
        <f>A19+1</f>
        <v>13</v>
      </c>
      <c r="B20" s="13" t="s">
        <v>73</v>
      </c>
      <c r="C20" s="47" t="s">
        <v>89</v>
      </c>
      <c r="D20" s="48"/>
      <c r="E20" s="49"/>
      <c r="F20" s="4">
        <v>84</v>
      </c>
      <c r="G20" s="4">
        <f t="shared" si="0"/>
        <v>86</v>
      </c>
      <c r="H20" s="4">
        <f t="shared" si="1"/>
        <v>85</v>
      </c>
      <c r="I20" s="4">
        <v>0</v>
      </c>
      <c r="J20" s="14">
        <f t="shared" si="2"/>
        <v>63.75</v>
      </c>
    </row>
    <row r="21" spans="1:10" ht="15.6" x14ac:dyDescent="0.3">
      <c r="A21" s="16">
        <v>14</v>
      </c>
      <c r="B21" s="13" t="s">
        <v>74</v>
      </c>
      <c r="C21" s="47" t="s">
        <v>90</v>
      </c>
      <c r="D21" s="48"/>
      <c r="E21" s="49"/>
      <c r="F21" s="4">
        <v>94</v>
      </c>
      <c r="G21" s="4">
        <f t="shared" si="0"/>
        <v>96</v>
      </c>
      <c r="H21" s="4">
        <f t="shared" si="1"/>
        <v>95</v>
      </c>
      <c r="I21" s="4">
        <v>0</v>
      </c>
      <c r="J21" s="14">
        <f t="shared" si="2"/>
        <v>71.25</v>
      </c>
    </row>
    <row r="22" spans="1:10" ht="15.6" x14ac:dyDescent="0.3">
      <c r="A22" s="16">
        <v>15</v>
      </c>
      <c r="B22" s="13" t="s">
        <v>75</v>
      </c>
      <c r="C22" s="47" t="s">
        <v>91</v>
      </c>
      <c r="D22" s="48"/>
      <c r="E22" s="49"/>
      <c r="F22" s="4">
        <v>87</v>
      </c>
      <c r="G22" s="4">
        <f t="shared" si="0"/>
        <v>89</v>
      </c>
      <c r="H22" s="4">
        <f t="shared" si="1"/>
        <v>88</v>
      </c>
      <c r="I22" s="4">
        <v>0</v>
      </c>
      <c r="J22" s="14">
        <f>SUM(F22:I22)/4</f>
        <v>66</v>
      </c>
    </row>
    <row r="23" spans="1:10" ht="15.6" x14ac:dyDescent="0.3">
      <c r="A23" s="16">
        <f t="shared" ref="A23" si="4">A22+1</f>
        <v>16</v>
      </c>
      <c r="B23" s="13" t="s">
        <v>76</v>
      </c>
      <c r="C23" s="47" t="s">
        <v>92</v>
      </c>
      <c r="D23" s="48"/>
      <c r="E23" s="49"/>
      <c r="F23" s="4">
        <v>72</v>
      </c>
      <c r="G23" s="4">
        <f t="shared" si="0"/>
        <v>74</v>
      </c>
      <c r="H23" s="4">
        <f t="shared" si="1"/>
        <v>73</v>
      </c>
      <c r="I23" s="4">
        <v>0</v>
      </c>
      <c r="J23" s="14">
        <f t="shared" si="2"/>
        <v>54.75</v>
      </c>
    </row>
    <row r="24" spans="1:10" ht="15.6" x14ac:dyDescent="0.3">
      <c r="A24" s="16"/>
      <c r="B24" s="13"/>
      <c r="C24" s="19"/>
      <c r="D24" s="20"/>
      <c r="E24" s="21"/>
      <c r="F24" s="4"/>
      <c r="G24" s="4"/>
      <c r="H24" s="4"/>
      <c r="I24" s="4"/>
      <c r="J24" s="14"/>
    </row>
    <row r="25" spans="1:10" ht="15.6" x14ac:dyDescent="0.3">
      <c r="A25" s="16"/>
      <c r="B25" s="13"/>
      <c r="C25" s="19"/>
      <c r="D25" s="20"/>
      <c r="E25" s="21"/>
      <c r="F25" s="4"/>
      <c r="G25" s="4"/>
      <c r="H25" s="4"/>
      <c r="I25" s="4"/>
      <c r="J25" s="14"/>
    </row>
    <row r="26" spans="1:10" ht="15.6" x14ac:dyDescent="0.3">
      <c r="A26" s="16"/>
      <c r="B26" s="13"/>
      <c r="C26" s="19"/>
      <c r="D26" s="20"/>
      <c r="E26" s="21"/>
      <c r="F26" s="4"/>
      <c r="G26" s="4"/>
      <c r="H26" s="4"/>
      <c r="I26" s="4"/>
      <c r="J26" s="14"/>
    </row>
    <row r="27" spans="1:10" ht="15.6" x14ac:dyDescent="0.3">
      <c r="A27" s="16"/>
      <c r="B27" s="13"/>
      <c r="C27" s="19"/>
      <c r="D27" s="20"/>
      <c r="E27" s="21"/>
      <c r="F27" s="4"/>
      <c r="G27" s="4"/>
      <c r="H27" s="4"/>
      <c r="I27" s="4"/>
      <c r="J27" s="14"/>
    </row>
    <row r="28" spans="1:10" x14ac:dyDescent="0.3">
      <c r="B28" s="38"/>
      <c r="C28" s="38"/>
      <c r="D28" s="1"/>
      <c r="E28" s="9" t="s">
        <v>16</v>
      </c>
      <c r="F28" s="8">
        <f>COUNTIF(F8:F23,"&gt;=70")</f>
        <v>16</v>
      </c>
      <c r="G28" s="8">
        <f>COUNTIF(G8:G23,"&gt;=70")</f>
        <v>16</v>
      </c>
      <c r="H28" s="8">
        <f>COUNTIF(H8:H23,"&gt;=70")</f>
        <v>16</v>
      </c>
      <c r="I28" s="8">
        <f>COUNTIF(I8:I27,"&gt;=70")</f>
        <v>0</v>
      </c>
      <c r="J28" s="12">
        <f>COUNTIF(J8:J27,"&gt;=70")</f>
        <v>2</v>
      </c>
    </row>
    <row r="29" spans="1:10" x14ac:dyDescent="0.3">
      <c r="B29" s="25"/>
      <c r="C29" s="25"/>
      <c r="D29" s="6"/>
      <c r="E29" s="9" t="s">
        <v>17</v>
      </c>
      <c r="F29" s="9">
        <f>COUNTIF(F8:F23,"&lt;70")</f>
        <v>0</v>
      </c>
      <c r="G29" s="9">
        <v>0</v>
      </c>
      <c r="H29" s="9">
        <v>0</v>
      </c>
      <c r="I29" s="9">
        <v>0</v>
      </c>
      <c r="J29" s="9">
        <v>0</v>
      </c>
    </row>
    <row r="30" spans="1:10" x14ac:dyDescent="0.3">
      <c r="B30" s="25"/>
      <c r="C30" s="25"/>
      <c r="D30" s="25"/>
      <c r="E30" s="9" t="s">
        <v>18</v>
      </c>
      <c r="F30" s="9">
        <f>COUNT(F8:F23)</f>
        <v>16</v>
      </c>
      <c r="G30" s="9">
        <f>COUNT(G8:G23)</f>
        <v>16</v>
      </c>
      <c r="H30" s="9">
        <f>COUNT(H8:H23)</f>
        <v>16</v>
      </c>
      <c r="I30" s="9">
        <v>0</v>
      </c>
      <c r="J30" s="9">
        <v>0</v>
      </c>
    </row>
    <row r="31" spans="1:10" x14ac:dyDescent="0.3">
      <c r="B31" s="25"/>
      <c r="C31" s="25"/>
      <c r="D31" s="1"/>
      <c r="E31" s="24" t="s">
        <v>93</v>
      </c>
      <c r="F31" s="10">
        <f>F28/F30</f>
        <v>1</v>
      </c>
      <c r="G31" s="11">
        <f>G28/G30</f>
        <v>1</v>
      </c>
      <c r="H31" s="11">
        <f>H28/H30</f>
        <v>1</v>
      </c>
      <c r="I31" s="11">
        <v>0</v>
      </c>
      <c r="J31" s="11">
        <v>0</v>
      </c>
    </row>
    <row r="32" spans="1:10" x14ac:dyDescent="0.3">
      <c r="B32" s="25"/>
      <c r="C32" s="25"/>
      <c r="D32" s="1"/>
      <c r="E32" s="24" t="s">
        <v>94</v>
      </c>
      <c r="F32" s="10">
        <f>F29/F30</f>
        <v>0</v>
      </c>
      <c r="G32" s="10">
        <f>G29/G30</f>
        <v>0</v>
      </c>
      <c r="H32" s="11">
        <f>H29/H30</f>
        <v>0</v>
      </c>
      <c r="I32" s="11">
        <v>1</v>
      </c>
      <c r="J32" s="11">
        <v>1</v>
      </c>
    </row>
    <row r="33" spans="2:9" x14ac:dyDescent="0.3">
      <c r="B33" s="25"/>
      <c r="C33" s="25"/>
      <c r="D33" s="6"/>
    </row>
    <row r="34" spans="2:9" x14ac:dyDescent="0.3">
      <c r="B34" s="1"/>
      <c r="C34" s="1"/>
      <c r="D34" s="6"/>
    </row>
    <row r="35" spans="2:9" x14ac:dyDescent="0.3">
      <c r="F35" s="28"/>
      <c r="G35" s="28"/>
      <c r="H35" s="28"/>
      <c r="I35" s="28"/>
    </row>
    <row r="36" spans="2:9" x14ac:dyDescent="0.3">
      <c r="F36" s="29" t="s">
        <v>15</v>
      </c>
      <c r="G36" s="29"/>
      <c r="H36" s="29"/>
      <c r="I36" s="29"/>
    </row>
  </sheetData>
  <sortState xmlns:xlrd2="http://schemas.microsoft.com/office/spreadsheetml/2017/richdata2" ref="L8:N24">
    <sortCondition ref="L7:L24"/>
  </sortState>
  <mergeCells count="32">
    <mergeCell ref="C8:E8"/>
    <mergeCell ref="C7:E7"/>
    <mergeCell ref="C13:E13"/>
    <mergeCell ref="C12:E12"/>
    <mergeCell ref="C11:E11"/>
    <mergeCell ref="C10:E10"/>
    <mergeCell ref="C9:E9"/>
    <mergeCell ref="C18:E18"/>
    <mergeCell ref="C17:E17"/>
    <mergeCell ref="C16:E16"/>
    <mergeCell ref="C15:E15"/>
    <mergeCell ref="C14:E14"/>
    <mergeCell ref="C23:E23"/>
    <mergeCell ref="C22:E22"/>
    <mergeCell ref="C21:E21"/>
    <mergeCell ref="C20:E20"/>
    <mergeCell ref="C19:E19"/>
    <mergeCell ref="A1:I1"/>
    <mergeCell ref="B2:I2"/>
    <mergeCell ref="C3:D3"/>
    <mergeCell ref="F3:G3"/>
    <mergeCell ref="C5:D5"/>
    <mergeCell ref="E5:F5"/>
    <mergeCell ref="G5:J5"/>
    <mergeCell ref="B28:C28"/>
    <mergeCell ref="B32:C32"/>
    <mergeCell ref="B33:C33"/>
    <mergeCell ref="F35:I35"/>
    <mergeCell ref="F36:I36"/>
    <mergeCell ref="B29:C29"/>
    <mergeCell ref="B30:D30"/>
    <mergeCell ref="B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FLUIDOS 511A</vt:lpstr>
      <vt:lpstr>FLUIDOS 511B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2024-11-22T19:34:09Z</dcterms:modified>
</cp:coreProperties>
</file>