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4\"/>
    </mc:Choice>
  </mc:AlternateContent>
  <xr:revisionPtr revIDLastSave="0" documentId="13_ncr:1_{05D078F5-B14F-4A5D-913F-5A4F210742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LUIDOS 511A" sheetId="5" r:id="rId1"/>
    <sheet name="FLUIDOS 511B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5" l="1"/>
  <c r="P9" i="5"/>
  <c r="P10" i="5"/>
  <c r="P11" i="5"/>
  <c r="P12" i="5"/>
  <c r="P13" i="5"/>
  <c r="P14" i="5"/>
  <c r="P16" i="5"/>
  <c r="P17" i="5"/>
  <c r="P18" i="5"/>
  <c r="P19" i="5"/>
  <c r="P20" i="5"/>
  <c r="P21" i="5"/>
  <c r="P22" i="5"/>
  <c r="P23" i="5"/>
  <c r="P24" i="5"/>
  <c r="P8" i="5"/>
  <c r="K30" i="5"/>
  <c r="P27" i="5"/>
  <c r="O27" i="5"/>
  <c r="N27" i="5"/>
  <c r="M27" i="5"/>
  <c r="L27" i="5"/>
  <c r="K27" i="5"/>
  <c r="K26" i="5"/>
  <c r="M21" i="5"/>
  <c r="M25" i="5" s="1"/>
  <c r="M26" i="5" s="1"/>
  <c r="M22" i="5"/>
  <c r="L25" i="5"/>
  <c r="L26" i="5" s="1"/>
  <c r="G29" i="6"/>
  <c r="H29" i="6"/>
  <c r="I29" i="6"/>
  <c r="J29" i="6"/>
  <c r="K29" i="6"/>
  <c r="K28" i="6"/>
  <c r="J28" i="6"/>
  <c r="K27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8" i="6"/>
  <c r="K31" i="6"/>
  <c r="J34" i="6"/>
  <c r="J35" i="6"/>
  <c r="J33" i="6"/>
  <c r="J31" i="6"/>
  <c r="I35" i="6"/>
  <c r="I34" i="6"/>
  <c r="I33" i="6"/>
  <c r="I31" i="6"/>
  <c r="H35" i="6"/>
  <c r="H33" i="6"/>
  <c r="H34" i="6" s="1"/>
  <c r="F29" i="6"/>
  <c r="I28" i="6"/>
  <c r="H28" i="6"/>
  <c r="G28" i="6"/>
  <c r="F28" i="6"/>
  <c r="J27" i="6"/>
  <c r="I27" i="6"/>
  <c r="H27" i="6"/>
  <c r="G27" i="6"/>
  <c r="F27" i="6"/>
  <c r="A24" i="6"/>
  <c r="A25" i="6" s="1"/>
  <c r="A23" i="6"/>
  <c r="H23" i="6"/>
  <c r="H24" i="6"/>
  <c r="O9" i="5"/>
  <c r="O10" i="5"/>
  <c r="O11" i="5"/>
  <c r="O12" i="5"/>
  <c r="O13" i="5"/>
  <c r="O14" i="5"/>
  <c r="O16" i="5"/>
  <c r="O17" i="5"/>
  <c r="O18" i="5"/>
  <c r="O19" i="5"/>
  <c r="O20" i="5"/>
  <c r="O23" i="5"/>
  <c r="O24" i="5"/>
  <c r="O8" i="5"/>
  <c r="N10" i="5"/>
  <c r="N17" i="5"/>
  <c r="N14" i="5"/>
  <c r="N9" i="5"/>
  <c r="N11" i="5"/>
  <c r="N12" i="5"/>
  <c r="N13" i="5"/>
  <c r="N16" i="5"/>
  <c r="N18" i="5"/>
  <c r="N19" i="5"/>
  <c r="N20" i="5"/>
  <c r="N21" i="5"/>
  <c r="O21" i="5" s="1"/>
  <c r="N22" i="5"/>
  <c r="N23" i="5"/>
  <c r="N24" i="5"/>
  <c r="N8" i="5"/>
  <c r="G9" i="6"/>
  <c r="H9" i="6" s="1"/>
  <c r="I9" i="6" s="1"/>
  <c r="G10" i="6"/>
  <c r="H10" i="6" s="1"/>
  <c r="I10" i="6" s="1"/>
  <c r="J10" i="6" s="1"/>
  <c r="G11" i="6"/>
  <c r="H11" i="6" s="1"/>
  <c r="G12" i="6"/>
  <c r="H12" i="6" s="1"/>
  <c r="I12" i="6" s="1"/>
  <c r="J12" i="6" s="1"/>
  <c r="G13" i="6"/>
  <c r="H13" i="6" s="1"/>
  <c r="I13" i="6" s="1"/>
  <c r="G14" i="6"/>
  <c r="H14" i="6" s="1"/>
  <c r="I14" i="6" s="1"/>
  <c r="G15" i="6"/>
  <c r="H15" i="6" s="1"/>
  <c r="I15" i="6" s="1"/>
  <c r="G16" i="6"/>
  <c r="G17" i="6"/>
  <c r="H17" i="6" s="1"/>
  <c r="I17" i="6" s="1"/>
  <c r="G18" i="6"/>
  <c r="H18" i="6" s="1"/>
  <c r="I18" i="6" s="1"/>
  <c r="J18" i="6" s="1"/>
  <c r="G19" i="6"/>
  <c r="H19" i="6" s="1"/>
  <c r="G20" i="6"/>
  <c r="G21" i="6"/>
  <c r="H21" i="6" s="1"/>
  <c r="I21" i="6" s="1"/>
  <c r="G22" i="6"/>
  <c r="H22" i="6" s="1"/>
  <c r="I22" i="6" s="1"/>
  <c r="G25" i="6"/>
  <c r="H25" i="6" s="1"/>
  <c r="I25" i="6" s="1"/>
  <c r="G8" i="6"/>
  <c r="H8" i="6" s="1"/>
  <c r="I8" i="6" s="1"/>
  <c r="L17" i="5"/>
  <c r="M17" i="5" s="1"/>
  <c r="M10" i="5"/>
  <c r="M9" i="5"/>
  <c r="M11" i="5"/>
  <c r="M12" i="5"/>
  <c r="M13" i="5"/>
  <c r="M18" i="5"/>
  <c r="M19" i="5"/>
  <c r="M20" i="5"/>
  <c r="M23" i="5"/>
  <c r="M24" i="5"/>
  <c r="L14" i="5"/>
  <c r="F33" i="6"/>
  <c r="K31" i="5"/>
  <c r="K33" i="5" s="1"/>
  <c r="M30" i="5"/>
  <c r="L30" i="5"/>
  <c r="L10" i="5"/>
  <c r="L9" i="5"/>
  <c r="L11" i="5"/>
  <c r="L12" i="5"/>
  <c r="L13" i="5"/>
  <c r="L16" i="5"/>
  <c r="M16" i="5" s="1"/>
  <c r="L18" i="5"/>
  <c r="L19" i="5"/>
  <c r="L20" i="5"/>
  <c r="L21" i="5"/>
  <c r="L22" i="5"/>
  <c r="L23" i="5"/>
  <c r="L24" i="5"/>
  <c r="L8" i="5"/>
  <c r="M8" i="5" s="1"/>
  <c r="F32" i="6"/>
  <c r="F31" i="6"/>
  <c r="K29" i="5"/>
  <c r="K25" i="5"/>
  <c r="A18" i="6"/>
  <c r="A19" i="6" s="1"/>
  <c r="A20" i="6" s="1"/>
  <c r="A9" i="6"/>
  <c r="N25" i="5" l="1"/>
  <c r="O22" i="5"/>
  <c r="O25" i="5" s="1"/>
  <c r="K33" i="6"/>
  <c r="K35" i="6" s="1"/>
  <c r="I24" i="6"/>
  <c r="I23" i="6"/>
  <c r="J24" i="6"/>
  <c r="J23" i="6"/>
  <c r="F34" i="6"/>
  <c r="F35" i="6"/>
  <c r="J21" i="6"/>
  <c r="H16" i="6"/>
  <c r="I16" i="6" s="1"/>
  <c r="J9" i="6"/>
  <c r="I11" i="6"/>
  <c r="J11" i="6" s="1"/>
  <c r="J8" i="6"/>
  <c r="J17" i="6"/>
  <c r="I19" i="6"/>
  <c r="J19" i="6" s="1"/>
  <c r="J25" i="6"/>
  <c r="J15" i="6"/>
  <c r="J22" i="6"/>
  <c r="J14" i="6"/>
  <c r="J13" i="6"/>
  <c r="H31" i="6"/>
  <c r="H20" i="6"/>
  <c r="L31" i="5"/>
  <c r="L33" i="5" s="1"/>
  <c r="M14" i="5"/>
  <c r="L29" i="5"/>
  <c r="M31" i="5"/>
  <c r="M33" i="5" s="1"/>
  <c r="M29" i="5"/>
  <c r="C9" i="5"/>
  <c r="C18" i="5" s="1"/>
  <c r="C19" i="5" s="1"/>
  <c r="C20" i="5" s="1"/>
  <c r="C23" i="5" s="1"/>
  <c r="C24" i="5" s="1"/>
  <c r="N26" i="5" l="1"/>
  <c r="N29" i="5"/>
  <c r="O26" i="5"/>
  <c r="O29" i="5"/>
  <c r="P25" i="5"/>
  <c r="P26" i="5" s="1"/>
  <c r="K34" i="6"/>
  <c r="J16" i="6"/>
  <c r="I20" i="6"/>
  <c r="J20" i="6" s="1"/>
  <c r="P29" i="5" l="1"/>
  <c r="G31" i="6" l="1"/>
  <c r="G34" i="6" s="1"/>
  <c r="G33" i="6"/>
  <c r="G35" i="6" s="1"/>
</calcChain>
</file>

<file path=xl/sharedStrings.xml><?xml version="1.0" encoding="utf-8"?>
<sst xmlns="http://schemas.openxmlformats.org/spreadsheetml/2006/main" count="122" uniqueCount="100">
  <si>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</si>
  <si>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</si>
  <si>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</si>
  <si>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</si>
  <si>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</si>
  <si>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</si>
  <si>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</si>
  <si>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</si>
  <si>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</si>
  <si>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</si>
  <si>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</si>
  <si>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</si>
  <si>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</si>
  <si>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</si>
  <si>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</si>
  <si>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</si>
  <si>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</si>
  <si>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</si>
  <si>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</si>
  <si>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</si>
  <si>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</si>
  <si>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</si>
  <si>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ANALÍSIS DE FLUIDOS</t>
  </si>
  <si>
    <t>511 A</t>
  </si>
  <si>
    <t>AGOSTO-DICIEMBRE 2024</t>
  </si>
  <si>
    <t xml:space="preserve">ANALÍSIS DE FLUIDOS </t>
  </si>
  <si>
    <t>511 B</t>
  </si>
  <si>
    <t>231U0006</t>
  </si>
  <si>
    <t>221U0526</t>
  </si>
  <si>
    <t>211U0392</t>
  </si>
  <si>
    <t>221U0531</t>
  </si>
  <si>
    <t>221U0532</t>
  </si>
  <si>
    <t>221U0538</t>
  </si>
  <si>
    <t>221U0541</t>
  </si>
  <si>
    <t>221U0799</t>
  </si>
  <si>
    <t>221U0546</t>
  </si>
  <si>
    <t>221U0547</t>
  </si>
  <si>
    <t>211U0625</t>
  </si>
  <si>
    <t>221U0552</t>
  </si>
  <si>
    <t>221U0554</t>
  </si>
  <si>
    <t>221U0555</t>
  </si>
  <si>
    <t>221U0562</t>
  </si>
  <si>
    <t>221U0563</t>
  </si>
  <si>
    <t>221U0566</t>
  </si>
  <si>
    <t>ALEJOS XALA BIANEY</t>
  </si>
  <si>
    <t>ANOTA CARDOZA OLIVER DE JESÚS</t>
  </si>
  <si>
    <t>BLANCO ZARATE AXEL JAVIER</t>
  </si>
  <si>
    <t>CHACHA MORALES EDGAR FERNANDO</t>
  </si>
  <si>
    <t>COBAXIN BAXIN PEDRO DE JESUS</t>
  </si>
  <si>
    <t>GOMEZ HERNANDEZ AHIRAM ALBERTO</t>
  </si>
  <si>
    <t>JIMENEZ REYES JUAN JOSE</t>
  </si>
  <si>
    <t>LINDO CONDE IVAN DE JESUS</t>
  </si>
  <si>
    <t>MALAGA ORTIZ JULIAN ROSENDO</t>
  </si>
  <si>
    <t>MARCIAL FISCAL JUAN JOSE</t>
  </si>
  <si>
    <t>PEREZ VILLEGAS PEDRO AARON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</si>
  <si>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</si>
  <si>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</si>
  <si>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</si>
  <si>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</si>
  <si>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</si>
  <si>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</si>
  <si>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221U0527</t>
  </si>
  <si>
    <t>221U0530</t>
  </si>
  <si>
    <t>221U0533</t>
  </si>
  <si>
    <t>221U0534</t>
  </si>
  <si>
    <t>221U0536</t>
  </si>
  <si>
    <t>221U0539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</si>
  <si>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</si>
  <si>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</si>
  <si>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</si>
  <si>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</si>
  <si>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</si>
  <si>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</si>
  <si>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</si>
  <si>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</si>
  <si>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</si>
  <si>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</si>
  <si>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ANTONINO BAUTISTA CARLOS EDUARDO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</si>
  <si>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</si>
  <si>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</si>
  <si>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</si>
  <si>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</si>
  <si>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</si>
  <si>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</si>
  <si>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</si>
  <si>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</si>
  <si>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</si>
  <si>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</si>
  <si>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</si>
  <si>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</si>
  <si>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</si>
  <si>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</si>
  <si>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</si>
  <si>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% APROBACIÓN</t>
  </si>
  <si>
    <t>% REPROBACIÓN</t>
  </si>
  <si>
    <t>U5</t>
  </si>
  <si>
    <t>LOPEZ LOPEZ SIDNEY</t>
  </si>
  <si>
    <t>ZAPOT RAMOS MARCO OSIRIS</t>
  </si>
  <si>
    <t>221u0568</t>
  </si>
  <si>
    <t>221u0567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</si>
</sst>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Roboto"/>
    </font>
    <font>
      <sz val="11"/>
      <color rgb="FF1F1F1F"/>
      <name val="Roboto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7"/>
  <sheetViews>
    <sheetView tabSelected="1" topLeftCell="A13" zoomScale="90" zoomScaleNormal="90" workbookViewId="0">
      <selection activeCell="K33" sqref="K33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5" width="8" customWidth="1"/>
    <col min="16" max="16" width="10.7109375" customWidth="1"/>
    <col min="17" max="18" width="5.7109375" customWidth="1"/>
  </cols>
  <sheetData>
    <row r="1" spans="3:22" ht="15.75" x14ac:dyDescent="0.25">
      <c r="C1" s="43" t="s">
        <v>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4"/>
      <c r="P1" s="2"/>
      <c r="Q1" s="2"/>
    </row>
    <row r="2" spans="3:22" x14ac:dyDescent="0.25">
      <c r="D2" s="44" t="s">
        <v>8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6"/>
      <c r="P2" s="1"/>
      <c r="Q2" s="1"/>
    </row>
    <row r="3" spans="3:22" x14ac:dyDescent="0.25">
      <c r="D3" t="s">
        <v>0</v>
      </c>
      <c r="E3" s="45" t="s">
        <v>22</v>
      </c>
      <c r="F3" s="45"/>
      <c r="G3" s="45"/>
      <c r="H3" s="45"/>
      <c r="J3" t="s">
        <v>1</v>
      </c>
      <c r="K3" s="46" t="s">
        <v>23</v>
      </c>
      <c r="L3" s="46"/>
      <c r="N3" t="s">
        <v>2</v>
      </c>
      <c r="P3" s="15">
        <v>45637</v>
      </c>
    </row>
    <row r="4" spans="3:22" ht="6.75" customHeight="1" x14ac:dyDescent="0.25"/>
    <row r="5" spans="3:22" x14ac:dyDescent="0.25">
      <c r="D5" t="s">
        <v>3</v>
      </c>
      <c r="E5" s="46" t="s">
        <v>24</v>
      </c>
      <c r="F5" s="46"/>
      <c r="G5" s="46"/>
      <c r="H5" s="46"/>
      <c r="J5" s="29" t="s">
        <v>19</v>
      </c>
      <c r="K5" s="29"/>
      <c r="L5" s="32" t="s">
        <v>21</v>
      </c>
      <c r="M5" s="32"/>
      <c r="N5" s="32"/>
      <c r="O5" s="32"/>
      <c r="P5" s="32"/>
    </row>
    <row r="6" spans="3:22" ht="11.25" customHeight="1" x14ac:dyDescent="0.25"/>
    <row r="7" spans="3:22" x14ac:dyDescent="0.25">
      <c r="C7" s="3" t="s">
        <v>4</v>
      </c>
      <c r="D7" s="3" t="s">
        <v>6</v>
      </c>
      <c r="E7" s="47" t="s">
        <v>5</v>
      </c>
      <c r="F7" s="47"/>
      <c r="G7" s="47"/>
      <c r="H7" s="47"/>
      <c r="I7" s="47"/>
      <c r="J7" s="47"/>
      <c r="K7" s="4" t="s">
        <v>7</v>
      </c>
      <c r="L7" s="4" t="s">
        <v>10</v>
      </c>
      <c r="M7" s="4" t="s">
        <v>11</v>
      </c>
      <c r="N7" s="4" t="s">
        <v>12</v>
      </c>
      <c r="O7" s="4" t="s">
        <v>95</v>
      </c>
      <c r="P7" s="7" t="s">
        <v>20</v>
      </c>
      <c r="V7" s="22"/>
    </row>
    <row r="8" spans="3:22" ht="15.75" x14ac:dyDescent="0.25">
      <c r="C8" s="5">
        <v>1</v>
      </c>
      <c r="D8" s="13" t="s">
        <v>27</v>
      </c>
      <c r="E8" s="48" t="s">
        <v>44</v>
      </c>
      <c r="F8" s="49"/>
      <c r="G8" s="49"/>
      <c r="H8" s="49"/>
      <c r="I8" s="49"/>
      <c r="J8" s="50"/>
      <c r="K8" s="4">
        <v>80</v>
      </c>
      <c r="L8" s="4">
        <f>K8+2</f>
        <v>82</v>
      </c>
      <c r="M8" s="4">
        <f>L8+2</f>
        <v>84</v>
      </c>
      <c r="N8" s="4">
        <f>M8+2</f>
        <v>86</v>
      </c>
      <c r="O8" s="4">
        <f>(K8+L8+M8+N8)/4</f>
        <v>83</v>
      </c>
      <c r="P8" s="14">
        <f>SUM(K8:O8)/5</f>
        <v>83</v>
      </c>
      <c r="Q8" s="18"/>
      <c r="V8" s="22"/>
    </row>
    <row r="9" spans="3:22" ht="15.75" x14ac:dyDescent="0.25">
      <c r="C9" s="5">
        <f>C8+1</f>
        <v>2</v>
      </c>
      <c r="D9" s="13" t="s">
        <v>28</v>
      </c>
      <c r="E9" s="48" t="s">
        <v>45</v>
      </c>
      <c r="F9" s="49"/>
      <c r="G9" s="49"/>
      <c r="H9" s="49"/>
      <c r="I9" s="49"/>
      <c r="J9" s="50"/>
      <c r="K9" s="4">
        <v>82</v>
      </c>
      <c r="L9" s="4">
        <f t="shared" ref="L9:L24" si="0">K9+2</f>
        <v>84</v>
      </c>
      <c r="M9" s="4">
        <f t="shared" ref="M9:N24" si="1">L9+2</f>
        <v>86</v>
      </c>
      <c r="N9" s="4">
        <f t="shared" si="1"/>
        <v>88</v>
      </c>
      <c r="O9" s="4">
        <f t="shared" ref="O9:O24" si="2">(K9+L9+M9+N9)/4</f>
        <v>85</v>
      </c>
      <c r="P9" s="14">
        <f t="shared" ref="P9:P24" si="3">SUM(K9:O9)/5</f>
        <v>85</v>
      </c>
      <c r="Q9" s="18"/>
      <c r="V9" s="22"/>
    </row>
    <row r="10" spans="3:22" ht="15.75" x14ac:dyDescent="0.25">
      <c r="C10" s="5">
        <v>3</v>
      </c>
      <c r="D10" s="13" t="s">
        <v>29</v>
      </c>
      <c r="E10" s="48" t="s">
        <v>46</v>
      </c>
      <c r="F10" s="49"/>
      <c r="G10" s="49"/>
      <c r="H10" s="49"/>
      <c r="I10" s="49"/>
      <c r="J10" s="50"/>
      <c r="K10" s="4">
        <v>0</v>
      </c>
      <c r="L10" s="4">
        <f>K10</f>
        <v>0</v>
      </c>
      <c r="M10" s="4">
        <f>L10</f>
        <v>0</v>
      </c>
      <c r="N10" s="4">
        <f>M10</f>
        <v>0</v>
      </c>
      <c r="O10" s="4">
        <f t="shared" si="2"/>
        <v>0</v>
      </c>
      <c r="P10" s="14">
        <f t="shared" si="3"/>
        <v>0</v>
      </c>
      <c r="Q10" s="18"/>
      <c r="V10" s="22"/>
    </row>
    <row r="11" spans="3:22" ht="15.75" x14ac:dyDescent="0.25">
      <c r="C11" s="5">
        <v>4</v>
      </c>
      <c r="D11" s="13" t="s">
        <v>30</v>
      </c>
      <c r="E11" s="48" t="s">
        <v>47</v>
      </c>
      <c r="F11" s="49"/>
      <c r="G11" s="49"/>
      <c r="H11" s="49"/>
      <c r="I11" s="49"/>
      <c r="J11" s="50"/>
      <c r="K11" s="4">
        <v>82</v>
      </c>
      <c r="L11" s="4">
        <f t="shared" si="0"/>
        <v>84</v>
      </c>
      <c r="M11" s="4">
        <f t="shared" si="1"/>
        <v>86</v>
      </c>
      <c r="N11" s="4">
        <f t="shared" ref="N11:N24" si="4">M11+2</f>
        <v>88</v>
      </c>
      <c r="O11" s="4">
        <f t="shared" si="2"/>
        <v>85</v>
      </c>
      <c r="P11" s="14">
        <f t="shared" si="3"/>
        <v>85</v>
      </c>
      <c r="Q11" s="18"/>
      <c r="V11" s="22"/>
    </row>
    <row r="12" spans="3:22" ht="15.75" x14ac:dyDescent="0.25">
      <c r="C12" s="5">
        <v>5</v>
      </c>
      <c r="D12" s="13" t="s">
        <v>31</v>
      </c>
      <c r="E12" s="48" t="s">
        <v>48</v>
      </c>
      <c r="F12" s="49"/>
      <c r="G12" s="49"/>
      <c r="H12" s="49"/>
      <c r="I12" s="49"/>
      <c r="J12" s="50"/>
      <c r="K12" s="4">
        <v>82</v>
      </c>
      <c r="L12" s="4">
        <f t="shared" si="0"/>
        <v>84</v>
      </c>
      <c r="M12" s="4">
        <f t="shared" si="1"/>
        <v>86</v>
      </c>
      <c r="N12" s="4">
        <f t="shared" si="4"/>
        <v>88</v>
      </c>
      <c r="O12" s="4">
        <f t="shared" si="2"/>
        <v>85</v>
      </c>
      <c r="P12" s="14">
        <f t="shared" si="3"/>
        <v>85</v>
      </c>
      <c r="Q12" s="18"/>
      <c r="V12" s="22"/>
    </row>
    <row r="13" spans="3:22" ht="15.75" x14ac:dyDescent="0.25">
      <c r="C13" s="5">
        <v>6</v>
      </c>
      <c r="D13" s="13" t="s">
        <v>32</v>
      </c>
      <c r="E13" s="48" t="s">
        <v>49</v>
      </c>
      <c r="F13" s="49"/>
      <c r="G13" s="49"/>
      <c r="H13" s="49"/>
      <c r="I13" s="49"/>
      <c r="J13" s="50"/>
      <c r="K13" s="4">
        <v>78</v>
      </c>
      <c r="L13" s="4">
        <f t="shared" si="0"/>
        <v>80</v>
      </c>
      <c r="M13" s="4">
        <f t="shared" si="1"/>
        <v>82</v>
      </c>
      <c r="N13" s="4">
        <f t="shared" si="4"/>
        <v>84</v>
      </c>
      <c r="O13" s="4">
        <f t="shared" si="2"/>
        <v>81</v>
      </c>
      <c r="P13" s="14">
        <f t="shared" si="3"/>
        <v>81</v>
      </c>
      <c r="Q13" s="18"/>
      <c r="V13" s="22"/>
    </row>
    <row r="14" spans="3:22" ht="15.75" x14ac:dyDescent="0.25">
      <c r="C14" s="5">
        <v>7</v>
      </c>
      <c r="D14" s="13" t="s">
        <v>33</v>
      </c>
      <c r="E14" s="48" t="s">
        <v>50</v>
      </c>
      <c r="F14" s="49"/>
      <c r="G14" s="49"/>
      <c r="H14" s="49"/>
      <c r="I14" s="49"/>
      <c r="J14" s="50"/>
      <c r="K14" s="4">
        <v>97</v>
      </c>
      <c r="L14" s="4">
        <f>K14+1</f>
        <v>98</v>
      </c>
      <c r="M14" s="4">
        <f>L14+1</f>
        <v>99</v>
      </c>
      <c r="N14" s="4">
        <f>K14+1</f>
        <v>98</v>
      </c>
      <c r="O14" s="4">
        <f t="shared" si="2"/>
        <v>98</v>
      </c>
      <c r="P14" s="14">
        <f t="shared" si="3"/>
        <v>98</v>
      </c>
      <c r="Q14" s="18"/>
      <c r="V14" s="22"/>
    </row>
    <row r="15" spans="3:22" ht="15.75" x14ac:dyDescent="0.25">
      <c r="C15" s="5">
        <v>8</v>
      </c>
      <c r="D15" s="13" t="s">
        <v>34</v>
      </c>
      <c r="E15" s="48" t="s">
        <v>51</v>
      </c>
      <c r="F15" s="49"/>
      <c r="G15" s="49"/>
      <c r="H15" s="49"/>
      <c r="I15" s="49"/>
      <c r="J15" s="50"/>
      <c r="K15" s="4">
        <v>33</v>
      </c>
      <c r="L15" s="4">
        <v>0</v>
      </c>
      <c r="M15" s="4">
        <v>0</v>
      </c>
      <c r="N15" s="4">
        <v>0</v>
      </c>
      <c r="O15" s="4">
        <v>0</v>
      </c>
      <c r="P15" s="14">
        <v>0</v>
      </c>
      <c r="Q15" s="18"/>
      <c r="V15" s="22"/>
    </row>
    <row r="16" spans="3:22" ht="15.75" x14ac:dyDescent="0.25">
      <c r="C16" s="5">
        <v>9</v>
      </c>
      <c r="D16" s="13" t="s">
        <v>35</v>
      </c>
      <c r="E16" s="48" t="s">
        <v>52</v>
      </c>
      <c r="F16" s="49"/>
      <c r="G16" s="49"/>
      <c r="H16" s="49"/>
      <c r="I16" s="49"/>
      <c r="J16" s="50"/>
      <c r="K16" s="4">
        <v>79</v>
      </c>
      <c r="L16" s="4">
        <f t="shared" si="0"/>
        <v>81</v>
      </c>
      <c r="M16" s="4">
        <f t="shared" si="1"/>
        <v>83</v>
      </c>
      <c r="N16" s="4">
        <f t="shared" si="4"/>
        <v>85</v>
      </c>
      <c r="O16" s="4">
        <f t="shared" si="2"/>
        <v>82</v>
      </c>
      <c r="P16" s="14">
        <f t="shared" si="3"/>
        <v>82</v>
      </c>
      <c r="Q16" s="18"/>
      <c r="V16" s="22"/>
    </row>
    <row r="17" spans="3:22" ht="15.75" x14ac:dyDescent="0.25">
      <c r="C17" s="5">
        <v>10</v>
      </c>
      <c r="D17" s="13" t="s">
        <v>36</v>
      </c>
      <c r="E17" s="48" t="s">
        <v>53</v>
      </c>
      <c r="F17" s="49"/>
      <c r="G17" s="49"/>
      <c r="H17" s="49"/>
      <c r="I17" s="49"/>
      <c r="J17" s="50"/>
      <c r="K17" s="4">
        <v>97</v>
      </c>
      <c r="L17" s="4">
        <f>K17+1</f>
        <v>98</v>
      </c>
      <c r="M17" s="4">
        <f>L17+1</f>
        <v>99</v>
      </c>
      <c r="N17" s="4">
        <f>K17</f>
        <v>97</v>
      </c>
      <c r="O17" s="4">
        <f t="shared" si="2"/>
        <v>97.75</v>
      </c>
      <c r="P17" s="14">
        <f t="shared" si="3"/>
        <v>97.75</v>
      </c>
      <c r="Q17" s="18"/>
      <c r="V17" s="22"/>
    </row>
    <row r="18" spans="3:22" ht="15.75" x14ac:dyDescent="0.25">
      <c r="C18" s="5">
        <f t="shared" ref="C18:C19" si="5">C17+1</f>
        <v>11</v>
      </c>
      <c r="D18" s="13" t="s">
        <v>37</v>
      </c>
      <c r="E18" s="48" t="s">
        <v>54</v>
      </c>
      <c r="F18" s="49"/>
      <c r="G18" s="49"/>
      <c r="H18" s="49"/>
      <c r="I18" s="49"/>
      <c r="J18" s="50"/>
      <c r="K18" s="4">
        <v>82</v>
      </c>
      <c r="L18" s="4">
        <f t="shared" si="0"/>
        <v>84</v>
      </c>
      <c r="M18" s="4">
        <f t="shared" si="1"/>
        <v>86</v>
      </c>
      <c r="N18" s="4">
        <f t="shared" si="4"/>
        <v>88</v>
      </c>
      <c r="O18" s="4">
        <f t="shared" si="2"/>
        <v>85</v>
      </c>
      <c r="P18" s="14">
        <f t="shared" si="3"/>
        <v>85</v>
      </c>
      <c r="Q18" s="18"/>
      <c r="V18" s="22"/>
    </row>
    <row r="19" spans="3:22" ht="15.75" x14ac:dyDescent="0.25">
      <c r="C19" s="5">
        <f t="shared" si="5"/>
        <v>12</v>
      </c>
      <c r="D19" s="13" t="s">
        <v>38</v>
      </c>
      <c r="E19" s="48" t="s">
        <v>55</v>
      </c>
      <c r="F19" s="49"/>
      <c r="G19" s="49"/>
      <c r="H19" s="49"/>
      <c r="I19" s="49"/>
      <c r="J19" s="50"/>
      <c r="K19" s="4">
        <v>76</v>
      </c>
      <c r="L19" s="4">
        <f t="shared" si="0"/>
        <v>78</v>
      </c>
      <c r="M19" s="4">
        <f t="shared" si="1"/>
        <v>80</v>
      </c>
      <c r="N19" s="4">
        <f t="shared" si="4"/>
        <v>82</v>
      </c>
      <c r="O19" s="4">
        <f t="shared" si="2"/>
        <v>79</v>
      </c>
      <c r="P19" s="14">
        <f t="shared" si="3"/>
        <v>79</v>
      </c>
      <c r="Q19" s="18"/>
      <c r="V19" s="22"/>
    </row>
    <row r="20" spans="3:22" ht="15.75" x14ac:dyDescent="0.25">
      <c r="C20" s="16">
        <f>C19+1</f>
        <v>13</v>
      </c>
      <c r="D20" s="13" t="s">
        <v>39</v>
      </c>
      <c r="E20" s="48" t="s">
        <v>56</v>
      </c>
      <c r="F20" s="49"/>
      <c r="G20" s="49"/>
      <c r="H20" s="49"/>
      <c r="I20" s="49"/>
      <c r="J20" s="50"/>
      <c r="K20" s="4">
        <v>82</v>
      </c>
      <c r="L20" s="4">
        <f t="shared" si="0"/>
        <v>84</v>
      </c>
      <c r="M20" s="4">
        <f t="shared" si="1"/>
        <v>86</v>
      </c>
      <c r="N20" s="4">
        <f t="shared" si="4"/>
        <v>88</v>
      </c>
      <c r="O20" s="4">
        <f t="shared" si="2"/>
        <v>85</v>
      </c>
      <c r="P20" s="14">
        <f t="shared" si="3"/>
        <v>85</v>
      </c>
      <c r="Q20" s="18"/>
      <c r="V20" s="22"/>
    </row>
    <row r="21" spans="3:22" ht="15.75" x14ac:dyDescent="0.25">
      <c r="C21" s="16">
        <v>14</v>
      </c>
      <c r="D21" s="13" t="s">
        <v>40</v>
      </c>
      <c r="E21" s="48" t="s">
        <v>57</v>
      </c>
      <c r="F21" s="49"/>
      <c r="G21" s="49"/>
      <c r="H21" s="49"/>
      <c r="I21" s="49"/>
      <c r="J21" s="50"/>
      <c r="K21" s="4">
        <v>90</v>
      </c>
      <c r="L21" s="4">
        <f t="shared" si="0"/>
        <v>92</v>
      </c>
      <c r="M21" s="4">
        <f>L21+3</f>
        <v>95</v>
      </c>
      <c r="N21" s="4">
        <f t="shared" si="4"/>
        <v>97</v>
      </c>
      <c r="O21" s="4">
        <f t="shared" si="2"/>
        <v>93.5</v>
      </c>
      <c r="P21" s="14">
        <f t="shared" si="3"/>
        <v>93.5</v>
      </c>
      <c r="Q21" s="18"/>
      <c r="V21" s="22"/>
    </row>
    <row r="22" spans="3:22" ht="15.75" x14ac:dyDescent="0.25">
      <c r="C22" s="16">
        <v>15</v>
      </c>
      <c r="D22" s="13" t="s">
        <v>41</v>
      </c>
      <c r="E22" s="48" t="s">
        <v>58</v>
      </c>
      <c r="F22" s="49"/>
      <c r="G22" s="49"/>
      <c r="H22" s="49"/>
      <c r="I22" s="49"/>
      <c r="J22" s="50"/>
      <c r="K22" s="4">
        <v>90</v>
      </c>
      <c r="L22" s="4">
        <f t="shared" si="0"/>
        <v>92</v>
      </c>
      <c r="M22" s="4">
        <f>L22+3</f>
        <v>95</v>
      </c>
      <c r="N22" s="4">
        <f t="shared" si="4"/>
        <v>97</v>
      </c>
      <c r="O22" s="4">
        <f t="shared" si="2"/>
        <v>93.5</v>
      </c>
      <c r="P22" s="14">
        <f t="shared" si="3"/>
        <v>93.5</v>
      </c>
      <c r="Q22" s="18"/>
      <c r="V22" s="22"/>
    </row>
    <row r="23" spans="3:22" ht="15.75" x14ac:dyDescent="0.25">
      <c r="C23" s="16">
        <f t="shared" ref="C23:C24" si="6">C22+1</f>
        <v>16</v>
      </c>
      <c r="D23" s="13" t="s">
        <v>42</v>
      </c>
      <c r="E23" s="48" t="s">
        <v>59</v>
      </c>
      <c r="F23" s="49"/>
      <c r="G23" s="49"/>
      <c r="H23" s="49"/>
      <c r="I23" s="49"/>
      <c r="J23" s="50"/>
      <c r="K23" s="4">
        <v>75</v>
      </c>
      <c r="L23" s="4">
        <f t="shared" si="0"/>
        <v>77</v>
      </c>
      <c r="M23" s="4">
        <f t="shared" si="1"/>
        <v>79</v>
      </c>
      <c r="N23" s="4">
        <f t="shared" si="4"/>
        <v>81</v>
      </c>
      <c r="O23" s="4">
        <f t="shared" si="2"/>
        <v>78</v>
      </c>
      <c r="P23" s="14">
        <f t="shared" si="3"/>
        <v>78</v>
      </c>
      <c r="Q23" s="18"/>
      <c r="V23" s="22"/>
    </row>
    <row r="24" spans="3:22" ht="15.75" x14ac:dyDescent="0.25">
      <c r="C24" s="16">
        <f t="shared" si="6"/>
        <v>17</v>
      </c>
      <c r="D24" s="13" t="s">
        <v>43</v>
      </c>
      <c r="E24" s="48" t="s">
        <v>60</v>
      </c>
      <c r="F24" s="49"/>
      <c r="G24" s="49"/>
      <c r="H24" s="49"/>
      <c r="I24" s="49"/>
      <c r="J24" s="50"/>
      <c r="K24" s="4">
        <v>81</v>
      </c>
      <c r="L24" s="4">
        <f t="shared" si="0"/>
        <v>83</v>
      </c>
      <c r="M24" s="4">
        <f t="shared" si="1"/>
        <v>85</v>
      </c>
      <c r="N24" s="4">
        <f t="shared" si="4"/>
        <v>87</v>
      </c>
      <c r="O24" s="4">
        <f t="shared" si="2"/>
        <v>84</v>
      </c>
      <c r="P24" s="14">
        <f t="shared" si="3"/>
        <v>84</v>
      </c>
      <c r="Q24" s="18"/>
    </row>
    <row r="25" spans="3:22" ht="15.75" x14ac:dyDescent="0.25">
      <c r="C25" s="16"/>
      <c r="D25" s="5"/>
      <c r="E25" s="36"/>
      <c r="F25" s="37"/>
      <c r="G25" s="37"/>
      <c r="H25" s="37"/>
      <c r="I25" s="37"/>
      <c r="J25" s="38"/>
      <c r="K25" s="27">
        <f t="shared" ref="K25:P25" si="7">SUM(K8:K24)</f>
        <v>1286</v>
      </c>
      <c r="L25" s="27">
        <f t="shared" si="7"/>
        <v>1281</v>
      </c>
      <c r="M25" s="27">
        <f t="shared" si="7"/>
        <v>1311</v>
      </c>
      <c r="N25" s="27">
        <f t="shared" si="7"/>
        <v>1334</v>
      </c>
      <c r="O25" s="27">
        <f t="shared" si="7"/>
        <v>1294.75</v>
      </c>
      <c r="P25" s="28">
        <f t="shared" si="7"/>
        <v>1294.75</v>
      </c>
    </row>
    <row r="26" spans="3:22" ht="15.75" x14ac:dyDescent="0.25">
      <c r="C26" s="17"/>
      <c r="D26" s="5"/>
      <c r="E26" s="36"/>
      <c r="F26" s="37"/>
      <c r="G26" s="37"/>
      <c r="H26" s="37"/>
      <c r="I26" s="37"/>
      <c r="J26" s="38"/>
      <c r="K26" s="27">
        <f t="shared" ref="K26:P26" si="8">(K25)/17</f>
        <v>75.647058823529406</v>
      </c>
      <c r="L26" s="27">
        <f t="shared" si="8"/>
        <v>75.352941176470594</v>
      </c>
      <c r="M26" s="27">
        <f t="shared" si="8"/>
        <v>77.117647058823536</v>
      </c>
      <c r="N26" s="27">
        <f t="shared" si="8"/>
        <v>78.470588235294116</v>
      </c>
      <c r="O26" s="27">
        <f t="shared" si="8"/>
        <v>76.161764705882348</v>
      </c>
      <c r="P26" s="28">
        <f t="shared" si="8"/>
        <v>76.161764705882348</v>
      </c>
    </row>
    <row r="27" spans="3:22" ht="15.75" x14ac:dyDescent="0.25">
      <c r="C27" s="17"/>
      <c r="D27" s="5"/>
      <c r="E27" s="36"/>
      <c r="F27" s="37"/>
      <c r="G27" s="37"/>
      <c r="H27" s="37"/>
      <c r="I27" s="37"/>
      <c r="J27" s="38"/>
      <c r="K27" s="27">
        <f>COUNTIF(K8:K24,"&gt;=75.64")</f>
        <v>14</v>
      </c>
      <c r="L27" s="27">
        <f>COUNTIF(L8:L24,"&gt;=77.42")</f>
        <v>14</v>
      </c>
      <c r="M27" s="27">
        <f>COUNTIF(N8:N24,"&gt;=79.29")</f>
        <v>15</v>
      </c>
      <c r="N27" s="27">
        <f>COUNTIF(N8:N24,"&gt;=80.76")</f>
        <v>15</v>
      </c>
      <c r="O27" s="27">
        <f>COUNTIF(O8:O24,"&gt;=78.29")</f>
        <v>14</v>
      </c>
      <c r="P27" s="28">
        <f>COUNTIF(P8:P24,"&gt;=69")</f>
        <v>15</v>
      </c>
    </row>
    <row r="28" spans="3:22" ht="15.75" x14ac:dyDescent="0.25">
      <c r="C28" s="16"/>
      <c r="D28" s="3"/>
      <c r="E28" s="39"/>
      <c r="F28" s="40"/>
      <c r="G28" s="40"/>
      <c r="H28" s="40"/>
      <c r="I28" s="40"/>
      <c r="J28" s="41"/>
      <c r="K28" s="4"/>
      <c r="L28" s="4"/>
      <c r="M28" s="4"/>
      <c r="N28" s="4"/>
      <c r="O28" s="4"/>
      <c r="P28" s="14"/>
    </row>
    <row r="29" spans="3:22" x14ac:dyDescent="0.25">
      <c r="D29" s="42"/>
      <c r="E29" s="42"/>
      <c r="F29" s="1"/>
      <c r="I29" s="34" t="s">
        <v>16</v>
      </c>
      <c r="J29" s="35"/>
      <c r="K29" s="8">
        <f>COUNTIF(K8:K24,"&gt;=70")</f>
        <v>15</v>
      </c>
      <c r="L29" s="8">
        <f>COUNTIF(L8:L28,"&gt;=70")</f>
        <v>17</v>
      </c>
      <c r="M29" s="8">
        <f>COUNTIF(M8:M28,"&gt;=70")</f>
        <v>17</v>
      </c>
      <c r="N29" s="8">
        <f>COUNTIF(N8:N28,"&gt;=70")</f>
        <v>17</v>
      </c>
      <c r="O29" s="8">
        <f>COUNTIF(O8:O28,"&gt;=70")</f>
        <v>17</v>
      </c>
      <c r="P29" s="12">
        <f>COUNTIF(P8:P26,"&gt;=70")</f>
        <v>17</v>
      </c>
    </row>
    <row r="30" spans="3:22" x14ac:dyDescent="0.25">
      <c r="D30" s="29"/>
      <c r="E30" s="29"/>
      <c r="F30" s="6"/>
      <c r="I30" s="34" t="s">
        <v>17</v>
      </c>
      <c r="J30" s="35"/>
      <c r="K30" s="9">
        <f>COUNTIF(K8:K24,"&lt;70")</f>
        <v>2</v>
      </c>
      <c r="L30" s="9">
        <f>COUNTIF(K8:K24,"&lt;70")</f>
        <v>2</v>
      </c>
      <c r="M30" s="9">
        <f>COUNTIF(K8:K24,"&lt;70")</f>
        <v>2</v>
      </c>
      <c r="N30" s="9">
        <v>2</v>
      </c>
      <c r="O30" s="9">
        <v>2</v>
      </c>
      <c r="P30" s="9">
        <v>2</v>
      </c>
    </row>
    <row r="31" spans="3:22" x14ac:dyDescent="0.25">
      <c r="D31" s="29"/>
      <c r="E31" s="29"/>
      <c r="F31" s="29"/>
      <c r="I31" s="34" t="s">
        <v>18</v>
      </c>
      <c r="J31" s="35"/>
      <c r="K31" s="9">
        <f>COUNT(K8:K24)</f>
        <v>17</v>
      </c>
      <c r="L31" s="9">
        <f>COUNT(L8:L24)</f>
        <v>17</v>
      </c>
      <c r="M31" s="9">
        <f>COUNT(M8:M24)</f>
        <v>17</v>
      </c>
      <c r="N31" s="9">
        <v>17</v>
      </c>
      <c r="O31" s="9">
        <v>17</v>
      </c>
      <c r="P31" s="9">
        <v>17</v>
      </c>
    </row>
    <row r="32" spans="3:22" x14ac:dyDescent="0.25">
      <c r="D32" s="29"/>
      <c r="E32" s="29"/>
      <c r="F32" s="1"/>
      <c r="I32" s="30" t="s">
        <v>13</v>
      </c>
      <c r="J32" s="31"/>
      <c r="K32" s="10">
        <f>K29/K31</f>
        <v>0.88235294117647056</v>
      </c>
      <c r="L32" s="11">
        <v>0.88</v>
      </c>
      <c r="M32" s="11">
        <v>0.88</v>
      </c>
      <c r="N32" s="11">
        <v>0.88</v>
      </c>
      <c r="O32" s="11">
        <v>0.88</v>
      </c>
      <c r="P32" s="11">
        <v>0.88</v>
      </c>
    </row>
    <row r="33" spans="4:16" x14ac:dyDescent="0.25">
      <c r="D33" s="29"/>
      <c r="E33" s="29"/>
      <c r="F33" s="1"/>
      <c r="I33" s="30" t="s">
        <v>14</v>
      </c>
      <c r="J33" s="31"/>
      <c r="K33" s="10">
        <f>K30/K31</f>
        <v>0.11764705882352941</v>
      </c>
      <c r="L33" s="10">
        <f>L30/L31</f>
        <v>0.11764705882352941</v>
      </c>
      <c r="M33" s="11">
        <f>M30/M31</f>
        <v>0.11764705882352941</v>
      </c>
      <c r="N33" s="11">
        <v>0.12</v>
      </c>
      <c r="O33" s="11">
        <v>0.12</v>
      </c>
      <c r="P33" s="11">
        <v>0.12</v>
      </c>
    </row>
    <row r="34" spans="4:16" x14ac:dyDescent="0.25">
      <c r="D34" s="29"/>
      <c r="E34" s="29"/>
      <c r="F34" s="6"/>
    </row>
    <row r="35" spans="4:16" x14ac:dyDescent="0.25">
      <c r="D35" s="1"/>
      <c r="E35" s="1"/>
      <c r="F35" s="6"/>
    </row>
    <row r="36" spans="4:16" x14ac:dyDescent="0.25">
      <c r="K36" s="32"/>
      <c r="L36" s="32"/>
      <c r="M36" s="32"/>
      <c r="N36" s="32"/>
      <c r="O36" s="1"/>
    </row>
    <row r="37" spans="4:16" x14ac:dyDescent="0.25">
      <c r="K37" s="33" t="s">
        <v>15</v>
      </c>
      <c r="L37" s="33"/>
      <c r="M37" s="33"/>
      <c r="N37" s="33"/>
      <c r="O37" s="6"/>
    </row>
  </sheetData>
  <mergeCells count="42">
    <mergeCell ref="E22:J22"/>
    <mergeCell ref="E23:J23"/>
    <mergeCell ref="E24:J24"/>
    <mergeCell ref="E17:J17"/>
    <mergeCell ref="E18:J18"/>
    <mergeCell ref="E19:J19"/>
    <mergeCell ref="E20:J20"/>
    <mergeCell ref="E21:J21"/>
    <mergeCell ref="E12:J12"/>
    <mergeCell ref="E13:J13"/>
    <mergeCell ref="E14:J14"/>
    <mergeCell ref="E15:J15"/>
    <mergeCell ref="E16:J16"/>
    <mergeCell ref="E7:J7"/>
    <mergeCell ref="E8:J8"/>
    <mergeCell ref="E9:J9"/>
    <mergeCell ref="E10:J10"/>
    <mergeCell ref="E11:J11"/>
    <mergeCell ref="C1:N1"/>
    <mergeCell ref="D2:N2"/>
    <mergeCell ref="E3:H3"/>
    <mergeCell ref="K3:L3"/>
    <mergeCell ref="E5:H5"/>
    <mergeCell ref="J5:K5"/>
    <mergeCell ref="L5:P5"/>
    <mergeCell ref="E26:J26"/>
    <mergeCell ref="E28:J28"/>
    <mergeCell ref="D29:E29"/>
    <mergeCell ref="I29:J29"/>
    <mergeCell ref="E25:J25"/>
    <mergeCell ref="E27:J27"/>
    <mergeCell ref="D30:E30"/>
    <mergeCell ref="I30:J30"/>
    <mergeCell ref="D31:F31"/>
    <mergeCell ref="I31:J31"/>
    <mergeCell ref="D32:E32"/>
    <mergeCell ref="I32:J32"/>
    <mergeCell ref="D33:E33"/>
    <mergeCell ref="I33:J33"/>
    <mergeCell ref="D34:E34"/>
    <mergeCell ref="K36:N36"/>
    <mergeCell ref="K37:N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K39"/>
  <sheetViews>
    <sheetView zoomScale="90" zoomScaleNormal="90" workbookViewId="0">
      <selection activeCell="K4" sqref="K4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1" ht="15.75" x14ac:dyDescent="0.2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24"/>
      <c r="K1" s="2"/>
    </row>
    <row r="2" spans="1:11" x14ac:dyDescent="0.25">
      <c r="B2" s="44" t="s">
        <v>8</v>
      </c>
      <c r="C2" s="44"/>
      <c r="D2" s="44"/>
      <c r="E2" s="44"/>
      <c r="F2" s="44"/>
      <c r="G2" s="44"/>
      <c r="H2" s="44"/>
      <c r="I2" s="44"/>
      <c r="J2" s="6"/>
      <c r="K2" s="1"/>
    </row>
    <row r="3" spans="1:11" x14ac:dyDescent="0.25">
      <c r="B3" t="s">
        <v>0</v>
      </c>
      <c r="C3" s="45" t="s">
        <v>25</v>
      </c>
      <c r="D3" s="45"/>
      <c r="E3" t="s">
        <v>1</v>
      </c>
      <c r="F3" s="46" t="s">
        <v>26</v>
      </c>
      <c r="G3" s="46"/>
      <c r="I3" t="s">
        <v>2</v>
      </c>
      <c r="K3" s="15">
        <v>45637</v>
      </c>
    </row>
    <row r="5" spans="1:11" x14ac:dyDescent="0.25">
      <c r="B5" t="s">
        <v>3</v>
      </c>
      <c r="C5" s="46" t="s">
        <v>24</v>
      </c>
      <c r="D5" s="46"/>
      <c r="E5" s="29" t="s">
        <v>19</v>
      </c>
      <c r="F5" s="29"/>
      <c r="G5" s="32" t="s">
        <v>21</v>
      </c>
      <c r="H5" s="32"/>
      <c r="I5" s="32"/>
      <c r="J5" s="32"/>
      <c r="K5" s="32"/>
    </row>
    <row r="7" spans="1:11" x14ac:dyDescent="0.25">
      <c r="A7" s="3" t="s">
        <v>4</v>
      </c>
      <c r="B7" s="3" t="s">
        <v>6</v>
      </c>
      <c r="C7" s="54" t="s">
        <v>5</v>
      </c>
      <c r="D7" s="55"/>
      <c r="E7" s="56"/>
      <c r="F7" s="4" t="s">
        <v>7</v>
      </c>
      <c r="G7" s="4" t="s">
        <v>10</v>
      </c>
      <c r="H7" s="4" t="s">
        <v>11</v>
      </c>
      <c r="I7" s="4" t="s">
        <v>12</v>
      </c>
      <c r="J7" s="4" t="s">
        <v>95</v>
      </c>
      <c r="K7" s="7" t="s">
        <v>20</v>
      </c>
    </row>
    <row r="8" spans="1:11" ht="15.75" x14ac:dyDescent="0.25">
      <c r="A8" s="5">
        <v>1</v>
      </c>
      <c r="B8" s="13" t="s">
        <v>61</v>
      </c>
      <c r="C8" s="51" t="s">
        <v>77</v>
      </c>
      <c r="D8" s="52"/>
      <c r="E8" s="53"/>
      <c r="F8" s="4">
        <v>80</v>
      </c>
      <c r="G8" s="4">
        <f>F8+1</f>
        <v>81</v>
      </c>
      <c r="H8" s="4">
        <f>G8+2</f>
        <v>83</v>
      </c>
      <c r="I8" s="4">
        <f>H8+2</f>
        <v>85</v>
      </c>
      <c r="J8" s="4">
        <f>(F8+G8+H8+I8)/4</f>
        <v>82.25</v>
      </c>
      <c r="K8" s="14">
        <f>SUM(F8:J8)/5</f>
        <v>82.25</v>
      </c>
    </row>
    <row r="9" spans="1:11" ht="15.75" x14ac:dyDescent="0.25">
      <c r="A9" s="5">
        <f>A8+1</f>
        <v>2</v>
      </c>
      <c r="B9" s="13" t="s">
        <v>62</v>
      </c>
      <c r="C9" s="51" t="s">
        <v>78</v>
      </c>
      <c r="D9" s="52"/>
      <c r="E9" s="53"/>
      <c r="F9" s="4">
        <v>86</v>
      </c>
      <c r="G9" s="4">
        <f t="shared" ref="G9:G22" si="0">F9+1</f>
        <v>87</v>
      </c>
      <c r="H9" s="4">
        <f t="shared" ref="H9:I24" si="1">G9+2</f>
        <v>89</v>
      </c>
      <c r="I9" s="4">
        <f t="shared" si="1"/>
        <v>91</v>
      </c>
      <c r="J9" s="4">
        <f t="shared" ref="J9:J24" si="2">(F9+G9+H9+I9)/4</f>
        <v>88.25</v>
      </c>
      <c r="K9" s="14">
        <f t="shared" ref="K9:K25" si="3">SUM(F9:J9)/5</f>
        <v>88.25</v>
      </c>
    </row>
    <row r="10" spans="1:11" ht="15.75" x14ac:dyDescent="0.25">
      <c r="A10" s="5">
        <v>3</v>
      </c>
      <c r="B10" s="13" t="s">
        <v>63</v>
      </c>
      <c r="C10" s="51" t="s">
        <v>79</v>
      </c>
      <c r="D10" s="52"/>
      <c r="E10" s="53"/>
      <c r="F10" s="4">
        <v>87</v>
      </c>
      <c r="G10" s="4">
        <f t="shared" si="0"/>
        <v>88</v>
      </c>
      <c r="H10" s="4">
        <f t="shared" si="1"/>
        <v>90</v>
      </c>
      <c r="I10" s="4">
        <f t="shared" si="1"/>
        <v>92</v>
      </c>
      <c r="J10" s="4">
        <f t="shared" si="2"/>
        <v>89.25</v>
      </c>
      <c r="K10" s="14">
        <f t="shared" si="3"/>
        <v>89.25</v>
      </c>
    </row>
    <row r="11" spans="1:11" ht="15.75" x14ac:dyDescent="0.25">
      <c r="A11" s="5">
        <v>4</v>
      </c>
      <c r="B11" s="13" t="s">
        <v>64</v>
      </c>
      <c r="C11" s="51" t="s">
        <v>80</v>
      </c>
      <c r="D11" s="52"/>
      <c r="E11" s="53"/>
      <c r="F11" s="4">
        <v>85</v>
      </c>
      <c r="G11" s="4">
        <f t="shared" si="0"/>
        <v>86</v>
      </c>
      <c r="H11" s="4">
        <f t="shared" si="1"/>
        <v>88</v>
      </c>
      <c r="I11" s="4">
        <f t="shared" si="1"/>
        <v>90</v>
      </c>
      <c r="J11" s="4">
        <f t="shared" si="2"/>
        <v>87.25</v>
      </c>
      <c r="K11" s="14">
        <f t="shared" si="3"/>
        <v>87.25</v>
      </c>
    </row>
    <row r="12" spans="1:11" ht="15.75" x14ac:dyDescent="0.25">
      <c r="A12" s="5">
        <v>5</v>
      </c>
      <c r="B12" s="13" t="s">
        <v>65</v>
      </c>
      <c r="C12" s="51" t="s">
        <v>81</v>
      </c>
      <c r="D12" s="52"/>
      <c r="E12" s="53"/>
      <c r="F12" s="4">
        <v>85</v>
      </c>
      <c r="G12" s="4">
        <f t="shared" si="0"/>
        <v>86</v>
      </c>
      <c r="H12" s="4">
        <f t="shared" si="1"/>
        <v>88</v>
      </c>
      <c r="I12" s="4">
        <f t="shared" si="1"/>
        <v>90</v>
      </c>
      <c r="J12" s="4">
        <f t="shared" si="2"/>
        <v>87.25</v>
      </c>
      <c r="K12" s="14">
        <f t="shared" si="3"/>
        <v>87.25</v>
      </c>
    </row>
    <row r="13" spans="1:11" ht="15.75" x14ac:dyDescent="0.25">
      <c r="A13" s="5">
        <v>6</v>
      </c>
      <c r="B13" s="13" t="s">
        <v>66</v>
      </c>
      <c r="C13" s="51" t="s">
        <v>82</v>
      </c>
      <c r="D13" s="52"/>
      <c r="E13" s="53"/>
      <c r="F13" s="4">
        <v>70</v>
      </c>
      <c r="G13" s="4">
        <f t="shared" si="0"/>
        <v>71</v>
      </c>
      <c r="H13" s="4">
        <f t="shared" si="1"/>
        <v>73</v>
      </c>
      <c r="I13" s="4">
        <f t="shared" si="1"/>
        <v>75</v>
      </c>
      <c r="J13" s="4">
        <f t="shared" si="2"/>
        <v>72.25</v>
      </c>
      <c r="K13" s="14">
        <f t="shared" si="3"/>
        <v>72.25</v>
      </c>
    </row>
    <row r="14" spans="1:11" ht="15.75" x14ac:dyDescent="0.25">
      <c r="A14" s="5">
        <v>7</v>
      </c>
      <c r="B14" s="13" t="s">
        <v>67</v>
      </c>
      <c r="C14" s="51" t="s">
        <v>83</v>
      </c>
      <c r="D14" s="52"/>
      <c r="E14" s="53"/>
      <c r="F14" s="4">
        <v>70</v>
      </c>
      <c r="G14" s="4">
        <f t="shared" si="0"/>
        <v>71</v>
      </c>
      <c r="H14" s="4">
        <f t="shared" si="1"/>
        <v>73</v>
      </c>
      <c r="I14" s="4">
        <f t="shared" si="1"/>
        <v>75</v>
      </c>
      <c r="J14" s="4">
        <f t="shared" si="2"/>
        <v>72.25</v>
      </c>
      <c r="K14" s="14">
        <f t="shared" si="3"/>
        <v>72.25</v>
      </c>
    </row>
    <row r="15" spans="1:11" ht="15.75" x14ac:dyDescent="0.25">
      <c r="A15" s="5">
        <v>8</v>
      </c>
      <c r="B15" s="13" t="s">
        <v>68</v>
      </c>
      <c r="C15" s="51" t="s">
        <v>84</v>
      </c>
      <c r="D15" s="52"/>
      <c r="E15" s="53"/>
      <c r="F15" s="4">
        <v>82</v>
      </c>
      <c r="G15" s="4">
        <f t="shared" si="0"/>
        <v>83</v>
      </c>
      <c r="H15" s="4">
        <f t="shared" si="1"/>
        <v>85</v>
      </c>
      <c r="I15" s="4">
        <f t="shared" si="1"/>
        <v>87</v>
      </c>
      <c r="J15" s="4">
        <f t="shared" si="2"/>
        <v>84.25</v>
      </c>
      <c r="K15" s="14">
        <f t="shared" si="3"/>
        <v>84.25</v>
      </c>
    </row>
    <row r="16" spans="1:11" ht="15.75" x14ac:dyDescent="0.25">
      <c r="A16" s="5">
        <v>9</v>
      </c>
      <c r="B16" s="13" t="s">
        <v>69</v>
      </c>
      <c r="C16" s="51" t="s">
        <v>85</v>
      </c>
      <c r="D16" s="52"/>
      <c r="E16" s="53"/>
      <c r="F16" s="4">
        <v>80</v>
      </c>
      <c r="G16" s="4">
        <f t="shared" si="0"/>
        <v>81</v>
      </c>
      <c r="H16" s="4">
        <f t="shared" si="1"/>
        <v>83</v>
      </c>
      <c r="I16" s="4">
        <f t="shared" si="1"/>
        <v>85</v>
      </c>
      <c r="J16" s="4">
        <f t="shared" si="2"/>
        <v>82.25</v>
      </c>
      <c r="K16" s="14">
        <f t="shared" si="3"/>
        <v>82.25</v>
      </c>
    </row>
    <row r="17" spans="1:11" ht="15.75" x14ac:dyDescent="0.25">
      <c r="A17" s="5">
        <v>10</v>
      </c>
      <c r="B17" s="13" t="s">
        <v>70</v>
      </c>
      <c r="C17" s="51" t="s">
        <v>86</v>
      </c>
      <c r="D17" s="52"/>
      <c r="E17" s="53"/>
      <c r="F17" s="4">
        <v>90</v>
      </c>
      <c r="G17" s="4">
        <f t="shared" si="0"/>
        <v>91</v>
      </c>
      <c r="H17" s="4">
        <f t="shared" si="1"/>
        <v>93</v>
      </c>
      <c r="I17" s="4">
        <f t="shared" si="1"/>
        <v>95</v>
      </c>
      <c r="J17" s="4">
        <f t="shared" si="2"/>
        <v>92.25</v>
      </c>
      <c r="K17" s="14">
        <f t="shared" si="3"/>
        <v>92.25</v>
      </c>
    </row>
    <row r="18" spans="1:11" ht="15.75" x14ac:dyDescent="0.25">
      <c r="A18" s="5">
        <f t="shared" ref="A18:A19" si="4">A17+1</f>
        <v>11</v>
      </c>
      <c r="B18" s="13" t="s">
        <v>71</v>
      </c>
      <c r="C18" s="51" t="s">
        <v>87</v>
      </c>
      <c r="D18" s="52"/>
      <c r="E18" s="53"/>
      <c r="F18" s="4">
        <v>97</v>
      </c>
      <c r="G18" s="4">
        <f t="shared" si="0"/>
        <v>98</v>
      </c>
      <c r="H18" s="4">
        <f>G18</f>
        <v>98</v>
      </c>
      <c r="I18" s="4">
        <f>H18+1</f>
        <v>99</v>
      </c>
      <c r="J18" s="4">
        <f t="shared" si="2"/>
        <v>98</v>
      </c>
      <c r="K18" s="14">
        <f t="shared" si="3"/>
        <v>98</v>
      </c>
    </row>
    <row r="19" spans="1:11" ht="15.75" x14ac:dyDescent="0.25">
      <c r="A19" s="5">
        <f t="shared" si="4"/>
        <v>12</v>
      </c>
      <c r="B19" s="13" t="s">
        <v>72</v>
      </c>
      <c r="C19" s="51" t="s">
        <v>88</v>
      </c>
      <c r="D19" s="52"/>
      <c r="E19" s="53"/>
      <c r="F19" s="4">
        <v>84</v>
      </c>
      <c r="G19" s="4">
        <f t="shared" si="0"/>
        <v>85</v>
      </c>
      <c r="H19" s="4">
        <f t="shared" si="1"/>
        <v>87</v>
      </c>
      <c r="I19" s="4">
        <f t="shared" si="1"/>
        <v>89</v>
      </c>
      <c r="J19" s="4">
        <f t="shared" si="2"/>
        <v>86.25</v>
      </c>
      <c r="K19" s="14">
        <f t="shared" si="3"/>
        <v>86.25</v>
      </c>
    </row>
    <row r="20" spans="1:11" ht="15.75" x14ac:dyDescent="0.25">
      <c r="A20" s="16">
        <f>A19+1</f>
        <v>13</v>
      </c>
      <c r="B20" s="13" t="s">
        <v>73</v>
      </c>
      <c r="C20" s="51" t="s">
        <v>89</v>
      </c>
      <c r="D20" s="52"/>
      <c r="E20" s="53"/>
      <c r="F20" s="4">
        <v>84</v>
      </c>
      <c r="G20" s="4">
        <f t="shared" si="0"/>
        <v>85</v>
      </c>
      <c r="H20" s="4">
        <f t="shared" si="1"/>
        <v>87</v>
      </c>
      <c r="I20" s="4">
        <f t="shared" si="1"/>
        <v>89</v>
      </c>
      <c r="J20" s="4">
        <f t="shared" si="2"/>
        <v>86.25</v>
      </c>
      <c r="K20" s="14">
        <f t="shared" si="3"/>
        <v>86.25</v>
      </c>
    </row>
    <row r="21" spans="1:11" ht="15.75" x14ac:dyDescent="0.25">
      <c r="A21" s="16">
        <v>14</v>
      </c>
      <c r="B21" s="13" t="s">
        <v>74</v>
      </c>
      <c r="C21" s="51" t="s">
        <v>90</v>
      </c>
      <c r="D21" s="52"/>
      <c r="E21" s="53"/>
      <c r="F21" s="4">
        <v>94</v>
      </c>
      <c r="G21" s="4">
        <f t="shared" si="0"/>
        <v>95</v>
      </c>
      <c r="H21" s="4">
        <f>G21+1</f>
        <v>96</v>
      </c>
      <c r="I21" s="4">
        <f t="shared" si="1"/>
        <v>98</v>
      </c>
      <c r="J21" s="4">
        <f t="shared" si="2"/>
        <v>95.75</v>
      </c>
      <c r="K21" s="14">
        <f t="shared" si="3"/>
        <v>95.75</v>
      </c>
    </row>
    <row r="22" spans="1:11" ht="15.75" x14ac:dyDescent="0.25">
      <c r="A22" s="16">
        <v>15</v>
      </c>
      <c r="B22" s="13" t="s">
        <v>75</v>
      </c>
      <c r="C22" s="51" t="s">
        <v>91</v>
      </c>
      <c r="D22" s="52"/>
      <c r="E22" s="53"/>
      <c r="F22" s="4">
        <v>87</v>
      </c>
      <c r="G22" s="4">
        <f t="shared" si="0"/>
        <v>88</v>
      </c>
      <c r="H22" s="4">
        <f t="shared" si="1"/>
        <v>90</v>
      </c>
      <c r="I22" s="4">
        <f t="shared" si="1"/>
        <v>92</v>
      </c>
      <c r="J22" s="4">
        <f t="shared" si="2"/>
        <v>89.25</v>
      </c>
      <c r="K22" s="14">
        <f t="shared" si="3"/>
        <v>89.25</v>
      </c>
    </row>
    <row r="23" spans="1:11" ht="15.75" x14ac:dyDescent="0.25">
      <c r="A23" s="16">
        <f>A22+1</f>
        <v>16</v>
      </c>
      <c r="B23" s="26" t="s">
        <v>98</v>
      </c>
      <c r="C23" s="25" t="s">
        <v>96</v>
      </c>
      <c r="D23" s="20"/>
      <c r="E23" s="21"/>
      <c r="F23" s="4">
        <v>83</v>
      </c>
      <c r="G23" s="4">
        <v>93</v>
      </c>
      <c r="H23" s="4">
        <f t="shared" si="1"/>
        <v>95</v>
      </c>
      <c r="I23" s="4">
        <f t="shared" si="1"/>
        <v>97</v>
      </c>
      <c r="J23" s="4">
        <f t="shared" si="2"/>
        <v>92</v>
      </c>
      <c r="K23" s="14">
        <f t="shared" si="3"/>
        <v>92</v>
      </c>
    </row>
    <row r="24" spans="1:11" ht="15.75" x14ac:dyDescent="0.25">
      <c r="A24" s="16">
        <f t="shared" ref="A24:A25" si="5">A23+1</f>
        <v>17</v>
      </c>
      <c r="B24" s="26" t="s">
        <v>99</v>
      </c>
      <c r="C24" s="25" t="s">
        <v>97</v>
      </c>
      <c r="D24" s="20"/>
      <c r="E24" s="21"/>
      <c r="F24" s="4">
        <v>87</v>
      </c>
      <c r="G24" s="4">
        <v>81</v>
      </c>
      <c r="H24" s="4">
        <f t="shared" si="1"/>
        <v>83</v>
      </c>
      <c r="I24" s="4">
        <f t="shared" si="1"/>
        <v>85</v>
      </c>
      <c r="J24" s="4">
        <f t="shared" si="2"/>
        <v>84</v>
      </c>
      <c r="K24" s="14">
        <f t="shared" si="3"/>
        <v>84</v>
      </c>
    </row>
    <row r="25" spans="1:11" ht="15.75" x14ac:dyDescent="0.25">
      <c r="A25" s="16">
        <f t="shared" si="5"/>
        <v>18</v>
      </c>
      <c r="B25" s="13" t="s">
        <v>76</v>
      </c>
      <c r="C25" s="19" t="s">
        <v>92</v>
      </c>
      <c r="D25" s="20"/>
      <c r="E25" s="21"/>
      <c r="F25" s="4">
        <v>72</v>
      </c>
      <c r="G25" s="4">
        <f>F25+1</f>
        <v>73</v>
      </c>
      <c r="H25" s="4">
        <f>G25+2</f>
        <v>75</v>
      </c>
      <c r="I25" s="4">
        <f>H25+2</f>
        <v>77</v>
      </c>
      <c r="J25" s="4">
        <f>(F25+G25+H25+I25)/4</f>
        <v>74.25</v>
      </c>
      <c r="K25" s="14">
        <f t="shared" si="3"/>
        <v>74.25</v>
      </c>
    </row>
    <row r="26" spans="1:11" ht="15.75" x14ac:dyDescent="0.25">
      <c r="A26" s="16"/>
      <c r="C26" s="19"/>
      <c r="D26" s="20"/>
      <c r="E26" s="21"/>
      <c r="F26" s="4"/>
      <c r="G26" s="4"/>
      <c r="H26" s="4"/>
      <c r="I26" s="4"/>
      <c r="J26" s="4"/>
      <c r="K26" s="4"/>
    </row>
    <row r="27" spans="1:11" ht="15.75" x14ac:dyDescent="0.25">
      <c r="A27" s="16"/>
      <c r="B27" s="13"/>
      <c r="C27" s="19"/>
      <c r="D27" s="20"/>
      <c r="E27" s="21"/>
      <c r="F27" s="4">
        <f t="shared" ref="F27:K27" si="6">SUM(F8:F25)</f>
        <v>1503</v>
      </c>
      <c r="G27" s="4">
        <f t="shared" si="6"/>
        <v>1523</v>
      </c>
      <c r="H27" s="4">
        <f t="shared" si="6"/>
        <v>1556</v>
      </c>
      <c r="I27" s="4">
        <f t="shared" si="6"/>
        <v>1591</v>
      </c>
      <c r="J27" s="4">
        <f t="shared" si="6"/>
        <v>1543.25</v>
      </c>
      <c r="K27" s="14">
        <f t="shared" si="6"/>
        <v>1543.25</v>
      </c>
    </row>
    <row r="28" spans="1:11" ht="15.75" x14ac:dyDescent="0.25">
      <c r="A28" s="16"/>
      <c r="B28" s="13"/>
      <c r="C28" s="19"/>
      <c r="D28" s="20"/>
      <c r="E28" s="21"/>
      <c r="F28" s="4">
        <f t="shared" ref="F28:K28" si="7">F27/18</f>
        <v>83.5</v>
      </c>
      <c r="G28" s="4">
        <f t="shared" si="7"/>
        <v>84.611111111111114</v>
      </c>
      <c r="H28" s="4">
        <f t="shared" si="7"/>
        <v>86.444444444444443</v>
      </c>
      <c r="I28" s="4">
        <f t="shared" si="7"/>
        <v>88.388888888888886</v>
      </c>
      <c r="J28" s="4">
        <f t="shared" si="7"/>
        <v>85.736111111111114</v>
      </c>
      <c r="K28" s="14">
        <f t="shared" si="7"/>
        <v>85.736111111111114</v>
      </c>
    </row>
    <row r="29" spans="1:11" ht="15.75" x14ac:dyDescent="0.25">
      <c r="A29" s="16"/>
      <c r="B29" s="13"/>
      <c r="C29" s="19"/>
      <c r="D29" s="20"/>
      <c r="E29" s="21"/>
      <c r="F29" s="4">
        <f>COUNTIF(F8:F25,"&gt;=83.5")</f>
        <v>11</v>
      </c>
      <c r="G29" s="4">
        <f>COUNTIF(G8:G25,"&gt;=84.61")</f>
        <v>11</v>
      </c>
      <c r="H29" s="4">
        <f>COUNTIF(H8:H25,"&gt;=86.44")</f>
        <v>11</v>
      </c>
      <c r="I29" s="4">
        <f>COUNTIF(I8:I25,"&gt;=88.38")</f>
        <v>11</v>
      </c>
      <c r="J29" s="4">
        <f>COUNTIF(J8:J25,"&gt;=85.73")</f>
        <v>11</v>
      </c>
      <c r="K29" s="14">
        <f>COUNTIF(K8:K25,"&gt;=86")</f>
        <v>11</v>
      </c>
    </row>
    <row r="30" spans="1:11" ht="15.75" x14ac:dyDescent="0.25">
      <c r="A30" s="16"/>
      <c r="B30" s="13"/>
      <c r="C30" s="19"/>
      <c r="D30" s="20"/>
      <c r="E30" s="21"/>
      <c r="F30" s="4"/>
      <c r="G30" s="4"/>
      <c r="H30" s="4"/>
      <c r="I30" s="4"/>
      <c r="J30" s="4"/>
      <c r="K30" s="14"/>
    </row>
    <row r="31" spans="1:11" x14ac:dyDescent="0.25">
      <c r="B31" s="42"/>
      <c r="C31" s="42"/>
      <c r="D31" s="1"/>
      <c r="E31" s="9" t="s">
        <v>16</v>
      </c>
      <c r="F31" s="8">
        <f>COUNTIF(F8:F25,"&gt;=70")</f>
        <v>18</v>
      </c>
      <c r="G31" s="8">
        <f>COUNTIF(G8:G25,"&gt;=70")</f>
        <v>18</v>
      </c>
      <c r="H31" s="8">
        <f>COUNTIF(H8:H25,"&gt;=70")</f>
        <v>18</v>
      </c>
      <c r="I31" s="8">
        <f>COUNTIF(I8:I25,"&gt;=70")</f>
        <v>18</v>
      </c>
      <c r="J31" s="8">
        <f>COUNTIF(I8:I25,"&gt;=70")</f>
        <v>18</v>
      </c>
      <c r="K31" s="12">
        <f>COUNTIF(K8:K25,"&gt;=70")</f>
        <v>18</v>
      </c>
    </row>
    <row r="32" spans="1:11" x14ac:dyDescent="0.25">
      <c r="B32" s="29"/>
      <c r="C32" s="29"/>
      <c r="D32" s="6"/>
      <c r="E32" s="9" t="s">
        <v>17</v>
      </c>
      <c r="F32" s="9">
        <f>COUNTIF(F8:F25,"&lt;70")</f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2:11" x14ac:dyDescent="0.25">
      <c r="B33" s="29"/>
      <c r="C33" s="29"/>
      <c r="D33" s="29"/>
      <c r="E33" s="9" t="s">
        <v>18</v>
      </c>
      <c r="F33" s="9">
        <f t="shared" ref="F33:K33" si="8">COUNT(F8:F25)</f>
        <v>18</v>
      </c>
      <c r="G33" s="9">
        <f t="shared" si="8"/>
        <v>18</v>
      </c>
      <c r="H33" s="9">
        <f t="shared" si="8"/>
        <v>18</v>
      </c>
      <c r="I33" s="9">
        <f t="shared" si="8"/>
        <v>18</v>
      </c>
      <c r="J33" s="9">
        <f t="shared" si="8"/>
        <v>18</v>
      </c>
      <c r="K33" s="9">
        <f t="shared" si="8"/>
        <v>18</v>
      </c>
    </row>
    <row r="34" spans="2:11" x14ac:dyDescent="0.25">
      <c r="B34" s="29"/>
      <c r="C34" s="29"/>
      <c r="D34" s="1"/>
      <c r="E34" s="23" t="s">
        <v>93</v>
      </c>
      <c r="F34" s="10">
        <f t="shared" ref="F34:K34" si="9">F31/F33</f>
        <v>1</v>
      </c>
      <c r="G34" s="11">
        <f t="shared" si="9"/>
        <v>1</v>
      </c>
      <c r="H34" s="11">
        <f t="shared" si="9"/>
        <v>1</v>
      </c>
      <c r="I34" s="11">
        <f t="shared" si="9"/>
        <v>1</v>
      </c>
      <c r="J34" s="11">
        <f t="shared" si="9"/>
        <v>1</v>
      </c>
      <c r="K34" s="11">
        <f t="shared" si="9"/>
        <v>1</v>
      </c>
    </row>
    <row r="35" spans="2:11" x14ac:dyDescent="0.25">
      <c r="B35" s="29"/>
      <c r="C35" s="29"/>
      <c r="D35" s="1"/>
      <c r="E35" s="23" t="s">
        <v>94</v>
      </c>
      <c r="F35" s="10">
        <f t="shared" ref="F35:K35" si="10">F32/F33</f>
        <v>0</v>
      </c>
      <c r="G35" s="10">
        <f t="shared" si="10"/>
        <v>0</v>
      </c>
      <c r="H35" s="11">
        <f t="shared" si="10"/>
        <v>0</v>
      </c>
      <c r="I35" s="11">
        <f t="shared" si="10"/>
        <v>0</v>
      </c>
      <c r="J35" s="11">
        <f t="shared" si="10"/>
        <v>0</v>
      </c>
      <c r="K35" s="11">
        <f t="shared" si="10"/>
        <v>0</v>
      </c>
    </row>
    <row r="36" spans="2:11" x14ac:dyDescent="0.25">
      <c r="B36" s="29"/>
      <c r="C36" s="29"/>
      <c r="D36" s="6"/>
    </row>
    <row r="37" spans="2:11" x14ac:dyDescent="0.25">
      <c r="B37" s="1"/>
      <c r="C37" s="1"/>
      <c r="D37" s="6"/>
    </row>
    <row r="38" spans="2:11" x14ac:dyDescent="0.25">
      <c r="F38" s="32"/>
      <c r="G38" s="32"/>
      <c r="H38" s="32"/>
      <c r="I38" s="32"/>
      <c r="J38" s="1"/>
    </row>
    <row r="39" spans="2:11" x14ac:dyDescent="0.25">
      <c r="F39" s="33" t="s">
        <v>15</v>
      </c>
      <c r="G39" s="33"/>
      <c r="H39" s="33"/>
      <c r="I39" s="33"/>
      <c r="J39" s="6"/>
    </row>
  </sheetData>
  <sortState xmlns:xlrd2="http://schemas.microsoft.com/office/spreadsheetml/2017/richdata2" ref="M8:O27">
    <sortCondition ref="M7:M27"/>
  </sortState>
  <mergeCells count="31">
    <mergeCell ref="C7:E7"/>
    <mergeCell ref="C13:E13"/>
    <mergeCell ref="C12:E12"/>
    <mergeCell ref="C11:E11"/>
    <mergeCell ref="C10:E10"/>
    <mergeCell ref="C9:E9"/>
    <mergeCell ref="C17:E17"/>
    <mergeCell ref="C16:E16"/>
    <mergeCell ref="C15:E15"/>
    <mergeCell ref="C14:E14"/>
    <mergeCell ref="C8:E8"/>
    <mergeCell ref="C22:E22"/>
    <mergeCell ref="C21:E21"/>
    <mergeCell ref="C20:E20"/>
    <mergeCell ref="C19:E19"/>
    <mergeCell ref="C18:E18"/>
    <mergeCell ref="A1:I1"/>
    <mergeCell ref="B2:I2"/>
    <mergeCell ref="C3:D3"/>
    <mergeCell ref="F3:G3"/>
    <mergeCell ref="C5:D5"/>
    <mergeCell ref="E5:F5"/>
    <mergeCell ref="G5:K5"/>
    <mergeCell ref="B31:C31"/>
    <mergeCell ref="B35:C35"/>
    <mergeCell ref="B36:C36"/>
    <mergeCell ref="F38:I38"/>
    <mergeCell ref="F39:I39"/>
    <mergeCell ref="B32:C32"/>
    <mergeCell ref="B33:D33"/>
    <mergeCell ref="B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FLUIDOS 511A</vt:lpstr>
      <vt:lpstr>FLUIDOS 511B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2024-12-12T01:43:31Z</dcterms:modified>
</cp:coreProperties>
</file>