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5EC7485-8BCA-40B5-A987-21BC150EA41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N28" i="5"/>
  <c r="M28" i="5"/>
  <c r="K28" i="5"/>
  <c r="G28" i="5"/>
  <c r="F28" i="5"/>
  <c r="E16" i="5"/>
  <c r="L16" i="5" s="1"/>
  <c r="D16" i="5"/>
  <c r="C16" i="5"/>
  <c r="A16" i="5"/>
  <c r="E15" i="5"/>
  <c r="L15" i="5" s="1"/>
  <c r="D15" i="5"/>
  <c r="C15" i="5"/>
  <c r="A15" i="5"/>
  <c r="B10" i="5"/>
  <c r="B37" i="5" s="1"/>
  <c r="L8" i="5"/>
  <c r="H8" i="5"/>
  <c r="E8" i="5"/>
  <c r="N28" i="4"/>
  <c r="M28" i="4"/>
  <c r="K28" i="4"/>
  <c r="G28" i="4"/>
  <c r="F28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B10" i="4"/>
  <c r="B37" i="4" s="1"/>
  <c r="L8" i="4"/>
  <c r="H8" i="4"/>
  <c r="E8" i="4"/>
  <c r="N28" i="3"/>
  <c r="M28" i="3"/>
  <c r="K28" i="3"/>
  <c r="G28" i="3"/>
  <c r="F28" i="3"/>
  <c r="E16" i="3"/>
  <c r="H16" i="3" s="1"/>
  <c r="D16" i="3"/>
  <c r="C16" i="3"/>
  <c r="E28" i="3"/>
  <c r="B10" i="3"/>
  <c r="B37" i="3" s="1"/>
  <c r="L8" i="3"/>
  <c r="H8" i="3"/>
  <c r="E8" i="3"/>
  <c r="N28" i="2"/>
  <c r="M28" i="2"/>
  <c r="K28" i="2"/>
  <c r="F28" i="2"/>
  <c r="B10" i="2"/>
  <c r="B37" i="2" s="1"/>
  <c r="L8" i="2"/>
  <c r="H8" i="2"/>
  <c r="E8" i="2"/>
  <c r="G28" i="1"/>
  <c r="F28" i="1"/>
  <c r="E28" i="1"/>
  <c r="I16" i="5" l="1"/>
  <c r="J16" i="5" s="1"/>
  <c r="H16" i="5"/>
  <c r="H15" i="5"/>
  <c r="I15" i="5"/>
  <c r="J15" i="5" s="1"/>
  <c r="L28" i="3"/>
  <c r="E28" i="5"/>
  <c r="I28" i="5" s="1"/>
  <c r="J28" i="5" s="1"/>
  <c r="I28" i="3"/>
  <c r="J28" i="3" s="1"/>
  <c r="H28" i="3"/>
  <c r="L15" i="4"/>
  <c r="I16" i="3"/>
  <c r="J16" i="3" s="1"/>
  <c r="L16" i="4"/>
  <c r="H15" i="4"/>
  <c r="H16" i="4"/>
  <c r="E28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Arial"/>
            <family val="2"/>
          </rPr>
          <t xml:space="preserve">Operador:
</t>
        </r>
        <r>
          <rPr>
            <sz val="11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<sst xmlns="http://schemas.openxmlformats.org/spreadsheetml/2006/main" count="193" uniqueCount="46">
  <si>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</si>
  <si>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</si>
  <si>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</si>
  <si>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</si>
  <si>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</si>
  <si>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</si>
  <si>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</si>
  <si>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</si>
  <si>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</si>
  <si>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</si>
  <si>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</si>
  <si>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</si>
  <si>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</si>
  <si>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</si>
  <si>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</si>
  <si>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</si>
  <si>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</si>
  <si>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</si>
  <si>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</si>
  <si>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</si>
  <si>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</si>
  <si>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</si>
  <si>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</si>
  <si>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</si>
  <si>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</si>
  <si>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</si>
  <si>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</si>
  <si>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</si>
  <si>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</si>
  <si>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</si>
  <si>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</si>
  <si>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</si>
  <si>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</si>
  <si>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</si>
  <si>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</si>
  <si>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</si>
  <si>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</si>
  <si>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>Ago-Dic2024</t>
  </si>
  <si>
    <t>505 B</t>
  </si>
  <si>
    <t>Gestion estrategica del capital humano II</t>
  </si>
  <si>
    <t>Gestión estrategica del capital humano II</t>
  </si>
  <si>
    <t>Operaciones de servicios turisticos</t>
  </si>
  <si>
    <t>805 A</t>
  </si>
  <si>
    <t>IV</t>
  </si>
  <si>
    <t>FINAL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</si>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</sst>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2" workbookViewId="0">
      <selection activeCell="F16" sqref="F16"/>
    </sheetView>
  </sheetViews>
  <sheetFormatPr baseColWidth="10" defaultColWidth="14.375" defaultRowHeight="15" customHeight="1" x14ac:dyDescent="0.2"/>
  <cols>
    <col min="1" max="1" width="38.625" customWidth="1"/>
    <col min="2" max="2" width="4.62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62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31</v>
      </c>
      <c r="B6" s="21"/>
      <c r="C6" s="21"/>
      <c r="D6" s="21"/>
      <c r="E6" s="30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 t="s">
        <v>5</v>
      </c>
      <c r="C8" s="31"/>
      <c r="D8" s="6" t="s">
        <v>6</v>
      </c>
      <c r="E8" s="7">
        <v>2</v>
      </c>
      <c r="F8" s="1"/>
      <c r="G8" s="4" t="s">
        <v>7</v>
      </c>
      <c r="H8" s="7">
        <v>2</v>
      </c>
      <c r="I8" s="36" t="s">
        <v>8</v>
      </c>
      <c r="J8" s="21"/>
      <c r="K8" s="21"/>
      <c r="L8" s="37" t="s">
        <v>37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0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0" t="s">
        <v>41</v>
      </c>
      <c r="B15" s="11" t="s">
        <v>22</v>
      </c>
      <c r="C15" s="11" t="s">
        <v>42</v>
      </c>
      <c r="D15" s="11" t="s">
        <v>35</v>
      </c>
      <c r="E15" s="11">
        <v>4</v>
      </c>
      <c r="F15" s="11">
        <v>4</v>
      </c>
      <c r="G15" s="11"/>
      <c r="H15" s="12"/>
      <c r="I15" s="11"/>
      <c r="J15" s="12"/>
      <c r="K15" s="11"/>
      <c r="L15" s="12"/>
      <c r="M15" s="8">
        <v>99</v>
      </c>
      <c r="N15" s="13">
        <v>0.99</v>
      </c>
    </row>
    <row r="16" spans="1:14" ht="12.75" customHeight="1" x14ac:dyDescent="0.2">
      <c r="A16" s="10" t="s">
        <v>39</v>
      </c>
      <c r="B16" s="11" t="s">
        <v>22</v>
      </c>
      <c r="C16" s="11" t="s">
        <v>38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35</v>
      </c>
      <c r="F28" s="15">
        <f t="shared" si="0"/>
        <v>19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">
        <v>36</v>
      </c>
      <c r="C37" s="21"/>
      <c r="D37" s="21"/>
      <c r="E37" s="19"/>
      <c r="F37" s="19"/>
      <c r="G37" s="27" t="s">
        <v>36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opLeftCell="A4" workbookViewId="0">
      <selection activeCell="N16" sqref="N16"/>
    </sheetView>
  </sheetViews>
  <sheetFormatPr baseColWidth="10" defaultColWidth="14.375" defaultRowHeight="15" customHeight="1" x14ac:dyDescent="0.2"/>
  <cols>
    <col min="1" max="1" width="38.625" customWidth="1"/>
    <col min="2" max="2" width="4.62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>
        <v>2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1" t="s">
        <v>41</v>
      </c>
      <c r="B15" s="11" t="s">
        <v>33</v>
      </c>
      <c r="C15" s="11" t="s">
        <v>42</v>
      </c>
      <c r="D15" s="11" t="s">
        <v>35</v>
      </c>
      <c r="E15" s="11">
        <v>4</v>
      </c>
      <c r="F15" s="11">
        <v>4</v>
      </c>
      <c r="G15" s="11"/>
      <c r="H15" s="12"/>
      <c r="I15" s="11"/>
      <c r="J15" s="12"/>
      <c r="K15" s="11"/>
      <c r="L15" s="12"/>
      <c r="M15" s="11">
        <v>99</v>
      </c>
      <c r="N15" s="13">
        <v>0.99</v>
      </c>
    </row>
    <row r="16" spans="1:14" ht="12.75" customHeight="1" x14ac:dyDescent="0.2">
      <c r="A16" s="11" t="s">
        <v>40</v>
      </c>
      <c r="B16" s="11" t="s">
        <v>33</v>
      </c>
      <c r="C16" s="11" t="s">
        <v>38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0">SUM(F14:F27)</f>
        <v>19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1">AVERAGE(M14:M27)</f>
        <v>84</v>
      </c>
      <c r="N28" s="17">
        <f t="shared" si="1"/>
        <v>0.73499999999999999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L.A.E. RENATA RAMOS MORENO</v>
      </c>
      <c r="C37" s="21"/>
      <c r="D37" s="21"/>
      <c r="E37" s="19"/>
      <c r="F37" s="19"/>
      <c r="G37" s="27" t="s">
        <v>36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L17" sqref="L17"/>
    </sheetView>
  </sheetViews>
  <sheetFormatPr baseColWidth="10" defaultColWidth="14.375" defaultRowHeight="15" customHeight="1" x14ac:dyDescent="0.2"/>
  <cols>
    <col min="1" max="1" width="38.625" customWidth="1"/>
    <col min="2" max="2" width="4.62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>
        <v>3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1" t="s">
        <v>41</v>
      </c>
      <c r="B15" s="11" t="s">
        <v>34</v>
      </c>
      <c r="C15" s="11" t="s">
        <v>42</v>
      </c>
      <c r="D15" s="11" t="s">
        <v>35</v>
      </c>
      <c r="E15" s="11">
        <v>4</v>
      </c>
      <c r="F15" s="11">
        <v>4</v>
      </c>
      <c r="G15" s="11"/>
      <c r="H15" s="12">
        <v>1</v>
      </c>
      <c r="I15" s="11">
        <v>0</v>
      </c>
      <c r="J15" s="12">
        <v>0</v>
      </c>
      <c r="K15" s="11"/>
      <c r="L15" s="12"/>
      <c r="M15" s="11">
        <v>99</v>
      </c>
      <c r="N15" s="13">
        <v>0.99</v>
      </c>
    </row>
    <row r="16" spans="1:14" ht="12.75" customHeight="1" x14ac:dyDescent="0.2">
      <c r="A16" s="11" t="str">
        <f>'1'!A16</f>
        <v>Gestion estrategica del capital humano II</v>
      </c>
      <c r="B16" s="11" t="s">
        <v>34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31</v>
      </c>
      <c r="G16" s="11"/>
      <c r="H16" s="12">
        <f t="shared" ref="H16" si="0">F16/E16</f>
        <v>1</v>
      </c>
      <c r="I16" s="11">
        <f t="shared" ref="I16:I28" si="1">(E16-SUM(F16:G16))-K16</f>
        <v>0</v>
      </c>
      <c r="J16" s="12">
        <f t="shared" ref="J16:J28" si="2">I16/E16</f>
        <v>0</v>
      </c>
      <c r="K16" s="11"/>
      <c r="L16" s="12"/>
      <c r="M16" s="11">
        <v>67.09</v>
      </c>
      <c r="N16" s="13">
        <v>0.6129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3">SUM(E14:E27)</f>
        <v>35</v>
      </c>
      <c r="F28" s="15">
        <f t="shared" si="3"/>
        <v>35</v>
      </c>
      <c r="G28" s="15">
        <f t="shared" si="3"/>
        <v>0</v>
      </c>
      <c r="H28" s="16">
        <f>SUM(F28:G28)/E28</f>
        <v>1</v>
      </c>
      <c r="I28" s="15">
        <f t="shared" si="1"/>
        <v>0</v>
      </c>
      <c r="J28" s="16">
        <f t="shared" si="2"/>
        <v>0</v>
      </c>
      <c r="K28" s="15">
        <f>SUM(K14:K27)</f>
        <v>0</v>
      </c>
      <c r="L28" s="16">
        <f t="shared" ref="L28" si="4">K28/E28</f>
        <v>0</v>
      </c>
      <c r="M28" s="15">
        <f t="shared" ref="M28:N28" si="5">AVERAGE(M14:M27)</f>
        <v>83.045000000000002</v>
      </c>
      <c r="N28" s="17">
        <f t="shared" si="5"/>
        <v>0.80145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L.A.E. RENATA RAMOS MORENO</v>
      </c>
      <c r="C37" s="21"/>
      <c r="D37" s="21"/>
      <c r="E37" s="19"/>
      <c r="F37" s="19"/>
      <c r="G37" s="27" t="s">
        <v>36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opLeftCell="A7" workbookViewId="0">
      <selection activeCell="I19" sqref="I19"/>
    </sheetView>
  </sheetViews>
  <sheetFormatPr baseColWidth="10" defaultColWidth="14.375" defaultRowHeight="15" customHeight="1" x14ac:dyDescent="0.2"/>
  <cols>
    <col min="1" max="1" width="38.625" customWidth="1"/>
    <col min="2" max="2" width="4.62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>
        <v>4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1" t="str">
        <f>'1'!A15</f>
        <v>Operaciones de servicios turisticos</v>
      </c>
      <c r="B15" s="11" t="s">
        <v>43</v>
      </c>
      <c r="C15" s="11" t="str">
        <f>'1'!C15</f>
        <v>805 A</v>
      </c>
      <c r="D15" s="11" t="str">
        <f>'1'!D15</f>
        <v>LADM</v>
      </c>
      <c r="E15" s="11">
        <f>'1'!E15</f>
        <v>4</v>
      </c>
      <c r="F15" s="11">
        <v>4</v>
      </c>
      <c r="G15" s="11"/>
      <c r="H15" s="12">
        <f t="shared" ref="H15:H16" si="0">F15/E15</f>
        <v>1</v>
      </c>
      <c r="I15" s="11">
        <f t="shared" ref="I15:I28" si="1">(E15-SUM(F15:G15))-K15</f>
        <v>0</v>
      </c>
      <c r="J15" s="12">
        <f t="shared" ref="J15:J28" si="2">I15/E15</f>
        <v>0</v>
      </c>
      <c r="K15" s="11"/>
      <c r="L15" s="12">
        <f t="shared" ref="L15:L28" si="3">K15/E15</f>
        <v>0</v>
      </c>
      <c r="M15" s="11"/>
      <c r="N15" s="13"/>
    </row>
    <row r="16" spans="1:14" ht="12.75" customHeight="1" x14ac:dyDescent="0.2">
      <c r="A16" s="11" t="str">
        <f>'1'!A16</f>
        <v>Gestion estrategica del capital humano II</v>
      </c>
      <c r="B16" s="11" t="s">
        <v>43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">
        <v>41</v>
      </c>
      <c r="B17" s="11" t="s">
        <v>34</v>
      </c>
      <c r="C17" s="11" t="s">
        <v>42</v>
      </c>
      <c r="D17" s="11" t="s">
        <v>35</v>
      </c>
      <c r="E17" s="11">
        <v>4</v>
      </c>
      <c r="F17" s="11">
        <v>4</v>
      </c>
      <c r="G17" s="11"/>
      <c r="H17" s="12">
        <v>1</v>
      </c>
      <c r="I17" s="11"/>
      <c r="J17" s="12"/>
      <c r="K17" s="11"/>
      <c r="L17" s="12"/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39</v>
      </c>
      <c r="F28" s="15">
        <f t="shared" si="4"/>
        <v>39</v>
      </c>
      <c r="G28" s="15">
        <f t="shared" si="4"/>
        <v>0</v>
      </c>
      <c r="H28" s="16">
        <f>SUM(F28:G28)/E28</f>
        <v>1</v>
      </c>
      <c r="I28" s="15">
        <f t="shared" si="1"/>
        <v>0</v>
      </c>
      <c r="J28" s="16">
        <f t="shared" si="2"/>
        <v>0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L.A.E. RENATA RAMOS MORENO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tabSelected="1" workbookViewId="0">
      <selection activeCell="Q33" sqref="Q33"/>
    </sheetView>
  </sheetViews>
  <sheetFormatPr baseColWidth="10" defaultColWidth="14.375" defaultRowHeight="15" customHeight="1" x14ac:dyDescent="0.2"/>
  <cols>
    <col min="1" max="1" width="38.625" customWidth="1"/>
    <col min="2" max="2" width="6.12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 t="s">
        <v>30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1" t="str">
        <f>'1'!A15</f>
        <v>Operaciones de servicios turisticos</v>
      </c>
      <c r="B15" s="11" t="s">
        <v>44</v>
      </c>
      <c r="C15" s="11" t="str">
        <f>'1'!C15</f>
        <v>805 A</v>
      </c>
      <c r="D15" s="11" t="str">
        <f>'1'!D15</f>
        <v>LADM</v>
      </c>
      <c r="E15" s="11">
        <f>'1'!E15</f>
        <v>4</v>
      </c>
      <c r="F15" s="11"/>
      <c r="G15" s="11"/>
      <c r="H15" s="12">
        <f t="shared" ref="H15:H16" si="0">F15/E15</f>
        <v>0</v>
      </c>
      <c r="I15" s="11">
        <f t="shared" ref="I15:I28" si="1">(E15-SUM(F15:G15))-K15</f>
        <v>4</v>
      </c>
      <c r="J15" s="12">
        <f t="shared" ref="J15:J28" si="2">I15/E15</f>
        <v>1</v>
      </c>
      <c r="K15" s="11"/>
      <c r="L15" s="12">
        <f t="shared" ref="L15:L28" si="3">K15/E15</f>
        <v>0</v>
      </c>
      <c r="M15" s="11">
        <v>97.7</v>
      </c>
      <c r="N15" s="13">
        <v>1</v>
      </c>
    </row>
    <row r="16" spans="1:14" ht="12.75" customHeight="1" x14ac:dyDescent="0.2">
      <c r="A16" s="11" t="str">
        <f>'1'!A16</f>
        <v>Gestion estrategica del capital humano II</v>
      </c>
      <c r="B16" s="11" t="s">
        <v>44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>
        <v>93.8</v>
      </c>
      <c r="N16" s="13">
        <v>0.79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35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35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95.75</v>
      </c>
      <c r="N28" s="17">
        <f t="shared" si="5"/>
        <v>0.89500000000000002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L.A.E. RENATA RAMOS MORENO</v>
      </c>
      <c r="C37" s="21"/>
      <c r="D37" s="21"/>
      <c r="E37" s="19"/>
      <c r="F37" s="19"/>
      <c r="G37" s="27" t="s">
        <v>45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scale="71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LIC_EN_ADMIN</cp:lastModifiedBy>
  <cp:revision/>
  <cp:lastPrinted>2025-01-10T22:34:51Z</cp:lastPrinted>
  <dcterms:created xsi:type="dcterms:W3CDTF">2021-11-22T14:45:25Z</dcterms:created>
  <dcterms:modified xsi:type="dcterms:W3CDTF">2025-01-21T17:49:20Z</dcterms:modified>
  <cp:category/>
  <cp:contentStatus/>
</cp:coreProperties>
</file>