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FINAL\"/>
    </mc:Choice>
  </mc:AlternateContent>
  <xr:revisionPtr revIDLastSave="0" documentId="13_ncr:1_{8EAECF9D-2FCB-42EC-965F-94A4983583D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4" l="1"/>
  <c r="L20" i="24"/>
  <c r="L21" i="24"/>
  <c r="L22" i="24"/>
  <c r="L23" i="24"/>
  <c r="B37" i="23"/>
  <c r="L20" i="23"/>
  <c r="L19" i="23"/>
  <c r="I28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D18" i="24"/>
  <c r="D17" i="24"/>
  <c r="D16" i="24"/>
  <c r="D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L28" i="22"/>
</calcChain>
</file>

<file path=xl/sharedStrings.xml><?xml version="1.0" encoding="utf-8"?>
<sst xmlns="http://schemas.openxmlformats.org/spreadsheetml/2006/main" count="240" uniqueCount="51">
  <si>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</si>
  <si>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</si>
  <si>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</si>
  <si>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</si>
  <si>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</si>
  <si>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</si>
  <si>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</si>
  <si>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</si>
  <si>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</si>
  <si>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</si>
  <si>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</si>
  <si>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</si>
  <si>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</si>
  <si>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</si>
  <si>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</si>
  <si>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</si>
  <si>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</si>
  <si>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</si>
  <si>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</si>
  <si>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</si>
  <si>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</si>
  <si>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</si>
  <si>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</si>
  <si>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</si>
  <si>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</si>
  <si>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</si>
  <si>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</si>
  <si>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</si>
  <si>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</si>
  <si>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</si>
  <si>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</si>
  <si>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</si>
  <si>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</si>
  <si>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</si>
  <si>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</si>
  <si>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</si>
  <si>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</si>
  <si>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</si>
  <si>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</si>
  <si>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</si>
  <si>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</si>
  <si>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</si>
  <si>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</si>
  <si>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</si>
  <si>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NE</t>
  </si>
  <si>
    <t>GESTIÓN DE LA PRODUCCIÓN II</t>
  </si>
  <si>
    <t>CALIDAD APLICADA A LA GESTIÓN EMPRESARIAL</t>
  </si>
  <si>
    <t>AGOSTO-DICIEMBRE 2024</t>
  </si>
  <si>
    <t>GESTIÓN DEL CAPITAL HUMANO</t>
  </si>
  <si>
    <t>FINAL</t>
  </si>
  <si>
    <t>AGOSTO-DICIEMBRE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</si>
</sst>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2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47</v>
      </c>
      <c r="M8" s="31"/>
      <c r="N8" s="31"/>
    </row>
    <row r="10" spans="1:17" ht="13" x14ac:dyDescent="0.3">
      <c r="A10" s="4" t="s">
        <v>8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7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  <c r="Q13" s="22"/>
    </row>
    <row r="14" spans="1:17" s="11" customFormat="1" x14ac:dyDescent="0.25">
      <c r="A14" s="8" t="s">
        <v>37</v>
      </c>
      <c r="B14" s="9" t="s">
        <v>21</v>
      </c>
      <c r="C14" s="9" t="s">
        <v>41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42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39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39</v>
      </c>
      <c r="B17" s="9" t="s">
        <v>21</v>
      </c>
      <c r="C17" s="9" t="s">
        <v>43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40</v>
      </c>
      <c r="B18" s="9" t="s">
        <v>21</v>
      </c>
      <c r="C18" s="9" t="s">
        <v>43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6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I.I. YARI DE LA LUZ ALFARO CARVAJAL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AGOSTO-DICIEMBRE 2024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 t="s">
        <v>44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38</v>
      </c>
      <c r="B15" s="9">
        <v>2</v>
      </c>
      <c r="C15" s="9" t="s">
        <v>42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45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45</v>
      </c>
      <c r="B17" s="9">
        <v>2</v>
      </c>
      <c r="C17" s="9" t="s">
        <v>43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46</v>
      </c>
      <c r="B18" s="9">
        <v>2</v>
      </c>
      <c r="C18" s="9" t="s">
        <v>43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AGOSTO-DICIEMBRE 2024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0.77</v>
      </c>
    </row>
    <row r="15" spans="1:14" s="11" customFormat="1" x14ac:dyDescent="0.25">
      <c r="A15" s="9" t="str">
        <f>'1'!A15</f>
        <v>GESTIÒN DEL CAPITAL HUMANO</v>
      </c>
      <c r="B15" s="9">
        <v>3</v>
      </c>
      <c r="C15" s="9" t="str">
        <f>'1'!C15</f>
        <v>507 B</v>
      </c>
      <c r="D15" s="9" t="str">
        <f>'1'!D15</f>
        <v>IGE</v>
      </c>
      <c r="E15" s="9">
        <f>'1'!E15</f>
        <v>32</v>
      </c>
      <c r="F15" s="9">
        <v>27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83</v>
      </c>
      <c r="N15" s="15">
        <v>0.84</v>
      </c>
    </row>
    <row r="16" spans="1:14" s="11" customFormat="1" x14ac:dyDescent="0.25">
      <c r="A16" s="9" t="str">
        <f>'1'!A16</f>
        <v>GESTIÒN DE LA PRODUCCIÒN II</v>
      </c>
      <c r="B16" s="9">
        <v>3</v>
      </c>
      <c r="C16" s="9" t="s">
        <v>35</v>
      </c>
      <c r="D16" s="9" t="str">
        <f>'1'!D16</f>
        <v>IGE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97</v>
      </c>
      <c r="N16" s="15">
        <v>0.83</v>
      </c>
    </row>
    <row r="17" spans="1:14" s="11" customFormat="1" x14ac:dyDescent="0.25">
      <c r="A17" s="9" t="str">
        <f>'1'!A17</f>
        <v>GESTIÒN DE LA PRODUCCIÒN II</v>
      </c>
      <c r="B17" s="9">
        <v>4</v>
      </c>
      <c r="C17" s="9" t="s">
        <v>35</v>
      </c>
      <c r="D17" s="9" t="str">
        <f>'1'!D17</f>
        <v>IGE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93</v>
      </c>
      <c r="N17" s="15">
        <v>0.79</v>
      </c>
    </row>
    <row r="18" spans="1:14" s="11" customFormat="1" x14ac:dyDescent="0.25">
      <c r="A18" s="9" t="s">
        <v>45</v>
      </c>
      <c r="B18" s="9">
        <v>3</v>
      </c>
      <c r="C18" s="9" t="s">
        <v>43</v>
      </c>
      <c r="D18" s="9" t="str">
        <f>'1'!D18</f>
        <v>IGE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91</v>
      </c>
      <c r="N18" s="15">
        <v>0.73</v>
      </c>
    </row>
    <row r="19" spans="1:14" s="11" customFormat="1" ht="25" x14ac:dyDescent="0.25">
      <c r="A19" s="9" t="s">
        <v>46</v>
      </c>
      <c r="B19" s="9">
        <v>3</v>
      </c>
      <c r="C19" s="9" t="s">
        <v>43</v>
      </c>
      <c r="D19" s="9" t="s">
        <v>32</v>
      </c>
      <c r="E19" s="9">
        <v>9</v>
      </c>
      <c r="F19" s="9">
        <v>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89</v>
      </c>
      <c r="N19" s="15">
        <v>0.89</v>
      </c>
    </row>
    <row r="20" spans="1:14" s="11" customFormat="1" ht="25" x14ac:dyDescent="0.25">
      <c r="A20" s="9" t="s">
        <v>46</v>
      </c>
      <c r="B20" s="9">
        <v>4</v>
      </c>
      <c r="C20" s="9" t="s">
        <v>43</v>
      </c>
      <c r="D20" s="9" t="s">
        <v>32</v>
      </c>
      <c r="E20" s="9">
        <v>9</v>
      </c>
      <c r="F20" s="9">
        <v>8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89</v>
      </c>
      <c r="N20" s="15">
        <v>0.89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130</v>
      </c>
      <c r="G28" s="17">
        <f>SUM(G14:G27)</f>
        <v>0</v>
      </c>
      <c r="H28" s="18"/>
      <c r="I28" s="17">
        <f t="shared" ref="I28" si="1">(E28-SUM(F28:G28))-K28</f>
        <v>14</v>
      </c>
      <c r="J28" s="18"/>
      <c r="K28" s="17">
        <f>SUM(K14:K27)</f>
        <v>0</v>
      </c>
      <c r="L28" s="18">
        <f t="shared" si="0"/>
        <v>0</v>
      </c>
      <c r="M28" s="23">
        <f>AVERAGE(M14:M27)</f>
        <v>88.714285714285708</v>
      </c>
      <c r="N28" s="19">
        <f>AVERAGE(N14:N27)</f>
        <v>0.82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2" sqref="Q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AGOSTO-DICIEMBRE 2024</v>
      </c>
      <c r="M8" s="31"/>
      <c r="N8" s="31"/>
    </row>
    <row r="10" spans="1:14" ht="13" x14ac:dyDescent="0.3">
      <c r="A10" s="4" t="s">
        <v>8</v>
      </c>
      <c r="B10" s="31" t="str">
        <f>'1'!B10</f>
        <v>I.I. YARI DE LA LUZ ALFARO CARVAJAL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/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>
        <v>3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30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0.77</v>
      </c>
    </row>
    <row r="15" spans="1:14" s="11" customFormat="1" x14ac:dyDescent="0.25">
      <c r="A15" s="9" t="s">
        <v>37</v>
      </c>
      <c r="B15" s="9">
        <v>4</v>
      </c>
      <c r="C15" s="9" t="s">
        <v>41</v>
      </c>
      <c r="D15" s="9" t="str">
        <f>'1'!D15</f>
        <v>IGE</v>
      </c>
      <c r="E15" s="9">
        <v>31</v>
      </c>
      <c r="F15" s="9">
        <v>27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84</v>
      </c>
      <c r="N15" s="15">
        <v>0.68</v>
      </c>
    </row>
    <row r="16" spans="1:14" s="11" customFormat="1" x14ac:dyDescent="0.25">
      <c r="A16" s="9" t="s">
        <v>48</v>
      </c>
      <c r="B16" s="9">
        <v>4</v>
      </c>
      <c r="C16" s="9" t="s">
        <v>42</v>
      </c>
      <c r="D16" s="9" t="str">
        <f>'1'!D16</f>
        <v>IGE</v>
      </c>
      <c r="E16" s="9">
        <v>32</v>
      </c>
      <c r="F16" s="9">
        <v>29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0.88</v>
      </c>
    </row>
    <row r="17" spans="1:14" s="11" customFormat="1" x14ac:dyDescent="0.25">
      <c r="A17" s="9" t="s">
        <v>48</v>
      </c>
      <c r="B17" s="9">
        <v>5</v>
      </c>
      <c r="C17" s="9" t="s">
        <v>42</v>
      </c>
      <c r="D17" s="9" t="str">
        <f>'1'!D17</f>
        <v>IGE</v>
      </c>
      <c r="E17" s="9">
        <v>32</v>
      </c>
      <c r="F17" s="9">
        <v>27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84</v>
      </c>
      <c r="N17" s="15">
        <v>0.84</v>
      </c>
    </row>
    <row r="18" spans="1:14" s="11" customFormat="1" x14ac:dyDescent="0.25">
      <c r="A18" s="9" t="s">
        <v>48</v>
      </c>
      <c r="B18" s="9">
        <v>6</v>
      </c>
      <c r="C18" s="9" t="s">
        <v>42</v>
      </c>
      <c r="D18" s="9" t="str">
        <f>'1'!D18</f>
        <v>IGE</v>
      </c>
      <c r="E18" s="9">
        <v>32</v>
      </c>
      <c r="F18" s="9">
        <v>27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84</v>
      </c>
      <c r="N18" s="15">
        <v>0.84</v>
      </c>
    </row>
    <row r="19" spans="1:14" s="11" customFormat="1" x14ac:dyDescent="0.25">
      <c r="A19" s="9" t="s">
        <v>45</v>
      </c>
      <c r="B19" s="9">
        <v>5</v>
      </c>
      <c r="C19" s="9" t="s">
        <v>35</v>
      </c>
      <c r="D19" s="9" t="s">
        <v>32</v>
      </c>
      <c r="E19" s="9">
        <v>24</v>
      </c>
      <c r="F19" s="9">
        <v>24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94</v>
      </c>
      <c r="N19" s="15">
        <v>0.79</v>
      </c>
    </row>
    <row r="20" spans="1:14" s="11" customFormat="1" x14ac:dyDescent="0.25">
      <c r="A20" s="9" t="s">
        <v>45</v>
      </c>
      <c r="B20" s="9">
        <v>4</v>
      </c>
      <c r="C20" s="9" t="s">
        <v>43</v>
      </c>
      <c r="D20" s="9" t="s">
        <v>32</v>
      </c>
      <c r="E20" s="9">
        <v>15</v>
      </c>
      <c r="F20" s="9">
        <v>14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87</v>
      </c>
      <c r="N20" s="15">
        <v>0.67</v>
      </c>
    </row>
    <row r="21" spans="1:14" s="11" customFormat="1" x14ac:dyDescent="0.25">
      <c r="A21" s="9" t="s">
        <v>45</v>
      </c>
      <c r="B21" s="9">
        <v>5</v>
      </c>
      <c r="C21" s="9" t="s">
        <v>43</v>
      </c>
      <c r="D21" s="9" t="s">
        <v>32</v>
      </c>
      <c r="E21" s="9">
        <v>15</v>
      </c>
      <c r="F21" s="9">
        <v>14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90</v>
      </c>
      <c r="N21" s="15">
        <v>0.8</v>
      </c>
    </row>
    <row r="22" spans="1:14" s="11" customFormat="1" ht="25" x14ac:dyDescent="0.25">
      <c r="A22" s="9" t="s">
        <v>46</v>
      </c>
      <c r="B22" s="9">
        <v>5</v>
      </c>
      <c r="C22" s="9" t="s">
        <v>43</v>
      </c>
      <c r="D22" s="9" t="s">
        <v>32</v>
      </c>
      <c r="E22" s="9">
        <v>9</v>
      </c>
      <c r="F22" s="9">
        <v>8</v>
      </c>
      <c r="G22" s="9"/>
      <c r="H22" s="10"/>
      <c r="I22" s="9">
        <v>1</v>
      </c>
      <c r="J22" s="10"/>
      <c r="K22" s="9">
        <v>0</v>
      </c>
      <c r="L22" s="10">
        <f t="shared" si="0"/>
        <v>0</v>
      </c>
      <c r="M22" s="9">
        <v>89</v>
      </c>
      <c r="N22" s="15">
        <v>0.89</v>
      </c>
    </row>
    <row r="23" spans="1:14" s="11" customFormat="1" ht="25" x14ac:dyDescent="0.25">
      <c r="A23" s="9" t="s">
        <v>46</v>
      </c>
      <c r="B23" s="9">
        <v>6</v>
      </c>
      <c r="C23" s="9" t="s">
        <v>43</v>
      </c>
      <c r="D23" s="9" t="s">
        <v>32</v>
      </c>
      <c r="E23" s="9">
        <v>9</v>
      </c>
      <c r="F23" s="9">
        <v>8</v>
      </c>
      <c r="G23" s="9"/>
      <c r="H23" s="10"/>
      <c r="I23" s="9">
        <v>1</v>
      </c>
      <c r="J23" s="10"/>
      <c r="K23" s="9">
        <v>0</v>
      </c>
      <c r="L23" s="10">
        <f t="shared" si="0"/>
        <v>0</v>
      </c>
      <c r="M23" s="9">
        <v>89</v>
      </c>
      <c r="N23" s="15">
        <v>0.89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230</v>
      </c>
      <c r="F28" s="17">
        <f>SUM(F14:F27)</f>
        <v>208</v>
      </c>
      <c r="G28" s="17">
        <f>SUM(G14:G27)</f>
        <v>0</v>
      </c>
      <c r="H28" s="18"/>
      <c r="I28" s="17">
        <f t="shared" ref="I28" si="1">(E28-SUM(F28:G28))-K28</f>
        <v>22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0.80499999999999994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4" t="str">
        <f>B10</f>
        <v>I.I. YARI DE LA LUZ ALFARO CARVAJAL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O5" sqref="O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49</v>
      </c>
      <c r="C8" s="31"/>
      <c r="D8" s="14" t="s">
        <v>5</v>
      </c>
      <c r="E8" s="20">
        <v>1</v>
      </c>
      <c r="F8"/>
      <c r="G8" s="4" t="s">
        <v>6</v>
      </c>
      <c r="H8" s="20">
        <v>1</v>
      </c>
      <c r="I8" s="37" t="s">
        <v>7</v>
      </c>
      <c r="J8" s="37"/>
      <c r="K8" s="37"/>
      <c r="L8" s="31" t="s">
        <v>50</v>
      </c>
      <c r="M8" s="31"/>
      <c r="N8" s="31"/>
    </row>
    <row r="10" spans="1:14" ht="13" x14ac:dyDescent="0.3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INGENIERIA DE PROCESOS</v>
      </c>
      <c r="B14" s="9" t="s">
        <v>18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24</v>
      </c>
      <c r="G14" s="9">
        <v>6</v>
      </c>
      <c r="H14" s="10">
        <f t="shared" ref="H14:H18" si="0">F14/E14</f>
        <v>0.77419354838709675</v>
      </c>
      <c r="I14" s="9">
        <v>1</v>
      </c>
      <c r="J14" s="10">
        <f t="shared" ref="J14:J28" si="1">I14/E14</f>
        <v>3.2258064516129031E-2</v>
      </c>
      <c r="K14" s="9">
        <v>0</v>
      </c>
      <c r="L14" s="10">
        <f t="shared" ref="L14:L28" si="2">K14/E14</f>
        <v>0</v>
      </c>
      <c r="M14" s="9">
        <v>86</v>
      </c>
      <c r="N14" s="15">
        <v>0.71</v>
      </c>
    </row>
    <row r="15" spans="1:14" s="11" customFormat="1" x14ac:dyDescent="0.25">
      <c r="A15" s="9" t="str">
        <f>'1'!A15</f>
        <v>GESTIÒN DEL CAPITAL HUMANO</v>
      </c>
      <c r="B15" s="9" t="s">
        <v>18</v>
      </c>
      <c r="C15" s="9" t="str">
        <f>'1'!C15</f>
        <v>507 B</v>
      </c>
      <c r="D15" s="9" t="str">
        <f>'1'!D15</f>
        <v>IGE</v>
      </c>
      <c r="E15" s="9">
        <f>'1'!E15</f>
        <v>32</v>
      </c>
      <c r="F15" s="9">
        <v>27</v>
      </c>
      <c r="G15" s="9">
        <v>0</v>
      </c>
      <c r="H15" s="10">
        <f t="shared" si="0"/>
        <v>0.84375</v>
      </c>
      <c r="I15" s="9">
        <v>5</v>
      </c>
      <c r="J15" s="10">
        <f t="shared" si="1"/>
        <v>0.15625</v>
      </c>
      <c r="K15" s="9">
        <v>0</v>
      </c>
      <c r="L15" s="10">
        <f t="shared" si="2"/>
        <v>0</v>
      </c>
      <c r="M15" s="9">
        <v>82</v>
      </c>
      <c r="N15" s="15">
        <v>0.84</v>
      </c>
    </row>
    <row r="16" spans="1:14" s="11" customFormat="1" x14ac:dyDescent="0.25">
      <c r="A16" s="9" t="str">
        <f>'1'!A16</f>
        <v>GESTIÒN DE LA PRODUCCIÒN II</v>
      </c>
      <c r="B16" s="9" t="s">
        <v>18</v>
      </c>
      <c r="C16" s="9" t="str">
        <f>'1'!C16</f>
        <v>707 A</v>
      </c>
      <c r="D16" s="9" t="str">
        <f>'1'!D16</f>
        <v>IGE</v>
      </c>
      <c r="E16" s="9">
        <f>'1'!E16</f>
        <v>24</v>
      </c>
      <c r="F16" s="9">
        <v>23</v>
      </c>
      <c r="G16" s="9">
        <v>0</v>
      </c>
      <c r="H16" s="10">
        <f t="shared" si="0"/>
        <v>0.95833333333333337</v>
      </c>
      <c r="I16" s="9">
        <v>1</v>
      </c>
      <c r="J16" s="10">
        <f t="shared" si="1"/>
        <v>4.1666666666666664E-2</v>
      </c>
      <c r="K16" s="9">
        <v>0</v>
      </c>
      <c r="L16" s="10">
        <f t="shared" si="2"/>
        <v>0</v>
      </c>
      <c r="M16" s="9">
        <v>96</v>
      </c>
      <c r="N16" s="15">
        <v>0.88</v>
      </c>
    </row>
    <row r="17" spans="1:14" s="11" customFormat="1" x14ac:dyDescent="0.25">
      <c r="A17" s="9" t="str">
        <f>'1'!A17</f>
        <v>GESTIÒN DE LA PRODUCCIÒN II</v>
      </c>
      <c r="B17" s="9" t="s">
        <v>18</v>
      </c>
      <c r="C17" s="9" t="str">
        <f>'1'!C17</f>
        <v>707 B</v>
      </c>
      <c r="D17" s="9" t="str">
        <f>'1'!D17</f>
        <v>IGE</v>
      </c>
      <c r="E17" s="9">
        <f>'1'!E17</f>
        <v>15</v>
      </c>
      <c r="F17" s="9">
        <v>13</v>
      </c>
      <c r="G17" s="9">
        <v>1</v>
      </c>
      <c r="H17" s="10">
        <f t="shared" si="0"/>
        <v>0.8666666666666667</v>
      </c>
      <c r="I17" s="9">
        <v>1</v>
      </c>
      <c r="J17" s="10">
        <f t="shared" si="1"/>
        <v>6.6666666666666666E-2</v>
      </c>
      <c r="K17" s="9">
        <v>0</v>
      </c>
      <c r="L17" s="10">
        <f t="shared" si="2"/>
        <v>0</v>
      </c>
      <c r="M17" s="9">
        <v>88</v>
      </c>
      <c r="N17" s="15">
        <v>0.87</v>
      </c>
    </row>
    <row r="18" spans="1:14" s="11" customFormat="1" ht="25" x14ac:dyDescent="0.25">
      <c r="A18" s="9" t="str">
        <f>'1'!A18</f>
        <v>CALIDAD APLICADA A LA GESTIÒN EMPRESARIAL</v>
      </c>
      <c r="B18" s="9" t="s">
        <v>18</v>
      </c>
      <c r="C18" s="9" t="str">
        <f>'1'!C18</f>
        <v>707 B</v>
      </c>
      <c r="D18" s="9" t="str">
        <f>'1'!D18</f>
        <v>IGE</v>
      </c>
      <c r="E18" s="9">
        <f>'1'!E18</f>
        <v>9</v>
      </c>
      <c r="F18" s="9">
        <v>8</v>
      </c>
      <c r="G18" s="9">
        <v>0</v>
      </c>
      <c r="H18" s="10">
        <f t="shared" si="0"/>
        <v>0.88888888888888884</v>
      </c>
      <c r="I18" s="9">
        <v>1</v>
      </c>
      <c r="J18" s="10">
        <f t="shared" si="1"/>
        <v>0.1111111111111111</v>
      </c>
      <c r="K18" s="9">
        <v>0</v>
      </c>
      <c r="L18" s="10">
        <f t="shared" si="2"/>
        <v>0</v>
      </c>
      <c r="M18" s="9">
        <v>89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95</v>
      </c>
      <c r="G28" s="17">
        <f>SUM(G14:G27)</f>
        <v>7</v>
      </c>
      <c r="H28" s="18">
        <f>SUM(F28:G28)/E28</f>
        <v>0.91891891891891897</v>
      </c>
      <c r="I28" s="17">
        <f t="shared" ref="I28" si="3">(E28-SUM(F28:G28))-K28</f>
        <v>9</v>
      </c>
      <c r="J28" s="18">
        <f t="shared" si="1"/>
        <v>8.1081081081081086E-2</v>
      </c>
      <c r="K28" s="17">
        <f>SUM(K14:K27)</f>
        <v>0</v>
      </c>
      <c r="L28" s="18">
        <f t="shared" si="2"/>
        <v>0</v>
      </c>
      <c r="M28" s="17">
        <f>AVERAGE(M14:M27)</f>
        <v>88.2</v>
      </c>
      <c r="N28" s="19">
        <f>AVERAGE(N14:N27)</f>
        <v>0.83799999999999986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45" t="str">
        <f>B10</f>
        <v>YARI DE LA LUZ ALFARO CARVAJAL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2024-12-17T16:34:16Z</dcterms:modified>
  <cp:category/>
  <cp:contentStatus/>
</cp:coreProperties>
</file>