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REPORTE 4\"/>
    </mc:Choice>
  </mc:AlternateContent>
  <xr:revisionPtr revIDLastSave="0" documentId="13_ncr:1_{B2E8D1DB-9B9F-44AB-9084-DE3725E63C97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'4'!$A$1:$N$39</definedName>
    <definedName name="_xlnm.Print_Area" localSheetId="4">Final!$A$1:$N$37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4" l="1"/>
  <c r="L17" i="24"/>
  <c r="L18" i="24"/>
  <c r="L19" i="24"/>
  <c r="H19" i="24"/>
  <c r="I19" i="24"/>
  <c r="H18" i="24"/>
  <c r="I18" i="24"/>
  <c r="H16" i="24"/>
  <c r="I16" i="24"/>
  <c r="H17" i="24"/>
  <c r="I17" i="24"/>
  <c r="L15" i="24"/>
  <c r="H15" i="24"/>
  <c r="I15" i="24"/>
  <c r="D19" i="24"/>
  <c r="D18" i="24"/>
  <c r="D17" i="24"/>
  <c r="C19" i="24"/>
  <c r="C18" i="24"/>
  <c r="C16" i="24"/>
  <c r="C17" i="24"/>
  <c r="C15" i="24"/>
  <c r="A19" i="24"/>
  <c r="A18" i="24"/>
  <c r="A17" i="24"/>
  <c r="A16" i="24"/>
  <c r="E15" i="24"/>
  <c r="D15" i="24"/>
  <c r="D16" i="24"/>
  <c r="A15" i="24"/>
  <c r="L15" i="23"/>
  <c r="L16" i="23"/>
  <c r="I15" i="23"/>
  <c r="I16" i="23"/>
  <c r="H16" i="23"/>
  <c r="H15" i="23"/>
  <c r="E15" i="23"/>
  <c r="E16" i="23"/>
  <c r="D15" i="23"/>
  <c r="D16" i="23"/>
  <c r="A15" i="23"/>
  <c r="A16" i="23"/>
  <c r="L15" i="22"/>
  <c r="L16" i="22"/>
  <c r="I16" i="22"/>
  <c r="I15" i="22"/>
  <c r="C15" i="22"/>
  <c r="C16" i="22"/>
  <c r="D15" i="22"/>
  <c r="D16" i="22"/>
  <c r="A15" i="22"/>
  <c r="A16" i="22"/>
  <c r="A14" i="24"/>
  <c r="A14" i="23"/>
  <c r="L8" i="24"/>
  <c r="G37" i="25"/>
  <c r="G39" i="24"/>
  <c r="G37" i="23"/>
  <c r="G37" i="22"/>
  <c r="E6" i="25"/>
  <c r="E6" i="24"/>
  <c r="E6" i="23"/>
  <c r="E6" i="22"/>
  <c r="L8" i="22"/>
  <c r="H14" i="25"/>
  <c r="N28" i="25" l="1"/>
  <c r="M28" i="25"/>
  <c r="K28" i="25"/>
  <c r="G28" i="25"/>
  <c r="F28" i="25"/>
  <c r="J14" i="25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14" i="24"/>
  <c r="I14" i="24" s="1"/>
  <c r="D14" i="24"/>
  <c r="C14" i="24"/>
  <c r="B10" i="24"/>
  <c r="B39" i="24" s="1"/>
  <c r="H8" i="24"/>
  <c r="E8" i="24"/>
  <c r="N28" i="23"/>
  <c r="M28" i="23"/>
  <c r="K28" i="23"/>
  <c r="G28" i="23"/>
  <c r="F28" i="23"/>
  <c r="E14" i="23"/>
  <c r="I14" i="23" s="1"/>
  <c r="D14" i="23"/>
  <c r="C14" i="23"/>
  <c r="B10" i="23"/>
  <c r="B37" i="23" s="1"/>
  <c r="L8" i="23"/>
  <c r="H8" i="23"/>
  <c r="E8" i="23"/>
  <c r="C14" i="22"/>
  <c r="D14" i="22"/>
  <c r="H14" i="22"/>
  <c r="A14" i="22"/>
  <c r="B10" i="22"/>
  <c r="B37" i="22" s="1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10"/>
  <c r="I14" i="22" l="1"/>
  <c r="L14" i="25"/>
  <c r="E28" i="25"/>
  <c r="L14" i="24"/>
  <c r="H14" i="24"/>
  <c r="E30" i="24"/>
  <c r="L14" i="23"/>
  <c r="H14" i="23"/>
  <c r="E28" i="23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8" i="23"/>
  <c r="J28" i="23" s="1"/>
  <c r="L28" i="23"/>
  <c r="H28" i="23"/>
  <c r="I28" i="22"/>
  <c r="J28" i="22" s="1"/>
  <c r="H28" i="22"/>
  <c r="L28" i="22"/>
</calcChain>
</file>

<file path=xl/sharedStrings.xml><?xml version="1.0" encoding="utf-8"?>
<sst xmlns="http://schemas.openxmlformats.org/spreadsheetml/2006/main" count="187" uniqueCount="45">
  <si>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</si>
  <si>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</si>
  <si>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</si>
  <si>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</si>
  <si>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</si>
  <si>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</si>
  <si>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</si>
  <si>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</si>
  <si>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</si>
  <si>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</si>
  <si>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</si>
  <si>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</si>
  <si>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</si>
  <si>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</si>
  <si>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</si>
  <si>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</si>
  <si>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</si>
  <si>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</si>
  <si>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</si>
  <si>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</si>
  <si>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</si>
  <si>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</si>
  <si>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</si>
  <si>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</si>
  <si>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</si>
  <si>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</si>
  <si>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</si>
  <si>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</si>
  <si>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</si>
  <si>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</si>
  <si>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</si>
  <si>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INFORMÁTICA</t>
  </si>
  <si>
    <t>GUADALUPE ZETINA CRUZ</t>
  </si>
  <si>
    <t>IINF</t>
  </si>
  <si>
    <t>MARCOS CAGAL ORTIZ</t>
  </si>
  <si>
    <t>S/E</t>
  </si>
  <si>
    <t>II</t>
  </si>
  <si>
    <t>III</t>
  </si>
  <si>
    <t>febrero-junio 2025</t>
  </si>
  <si>
    <t>Administración de los Recursos y la Función Informática</t>
  </si>
  <si>
    <t>410-A</t>
  </si>
  <si>
    <t>Investigación de Operaciones</t>
  </si>
  <si>
    <t>Calidad en los Sistemas de Información</t>
  </si>
  <si>
    <t>610-A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</si>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</sst>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9" fontId="2" fillId="0" borderId="9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9" fontId="2" fillId="2" borderId="7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9" fontId="2" fillId="0" borderId="9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12" zoomScale="85" zoomScaleNormal="85" zoomScaleSheetLayoutView="100" workbookViewId="0">
      <selection activeCell="E16" sqref="E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4" t="s">
        <v>4</v>
      </c>
      <c r="C8" s="34"/>
      <c r="D8" s="14" t="s">
        <v>5</v>
      </c>
      <c r="E8" s="5">
        <v>3</v>
      </c>
      <c r="G8" s="4" t="s">
        <v>6</v>
      </c>
      <c r="H8" s="5">
        <v>3</v>
      </c>
      <c r="I8" s="33" t="s">
        <v>7</v>
      </c>
      <c r="J8" s="33"/>
      <c r="K8" s="33"/>
      <c r="L8" s="34" t="s">
        <v>38</v>
      </c>
      <c r="M8" s="34"/>
      <c r="N8" s="34"/>
    </row>
    <row r="10" spans="1:14" x14ac:dyDescent="0.2">
      <c r="A10" s="4" t="s">
        <v>8</v>
      </c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8" t="s">
        <v>39</v>
      </c>
      <c r="B14" s="9" t="s">
        <v>21</v>
      </c>
      <c r="C14" s="9" t="s">
        <v>40</v>
      </c>
      <c r="D14" s="9" t="s">
        <v>33</v>
      </c>
      <c r="E14" s="9">
        <v>32</v>
      </c>
      <c r="F14" s="9">
        <v>30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86</v>
      </c>
      <c r="N14" s="21">
        <v>0.78</v>
      </c>
    </row>
    <row r="15" spans="1:14" s="11" customFormat="1" ht="25.5" x14ac:dyDescent="0.2">
      <c r="A15" s="8" t="s">
        <v>41</v>
      </c>
      <c r="B15" s="9" t="s">
        <v>35</v>
      </c>
      <c r="C15" s="9" t="s">
        <v>40</v>
      </c>
      <c r="D15" s="9" t="s">
        <v>33</v>
      </c>
      <c r="E15" s="9">
        <v>30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v>0</v>
      </c>
      <c r="M15" s="9"/>
      <c r="N15" s="15"/>
    </row>
    <row r="16" spans="1:14" s="11" customFormat="1" ht="25.5" x14ac:dyDescent="0.2">
      <c r="A16" s="8" t="s">
        <v>42</v>
      </c>
      <c r="B16" s="9" t="s">
        <v>21</v>
      </c>
      <c r="C16" s="9" t="s">
        <v>43</v>
      </c>
      <c r="D16" s="9" t="s">
        <v>33</v>
      </c>
      <c r="E16" s="9">
        <v>18</v>
      </c>
      <c r="F16" s="9">
        <v>18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94</v>
      </c>
      <c r="N16" s="15">
        <v>0.5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48</v>
      </c>
      <c r="G28" s="17">
        <f>SUM(G14:G27)</f>
        <v>0</v>
      </c>
      <c r="H28" s="18">
        <f>SUM(F28:G28)/E28</f>
        <v>0.6</v>
      </c>
      <c r="I28" s="17">
        <f t="shared" ref="I28" si="1">(E28-SUM(F28:G28))-K28</f>
        <v>32</v>
      </c>
      <c r="J28" s="18">
        <f t="shared" ref="J28" si="2">I28/E28</f>
        <v>0.4</v>
      </c>
      <c r="K28" s="17">
        <f>SUM(K14:K27)</f>
        <v>0</v>
      </c>
      <c r="L28" s="18">
        <f t="shared" si="0"/>
        <v>0</v>
      </c>
      <c r="M28" s="17">
        <f>AVERAGE(M14:M27)</f>
        <v>90</v>
      </c>
      <c r="N28" s="19">
        <f>AVERAGE(N14:N27)</f>
        <v>0.64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">
        <v>34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2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35</v>
      </c>
      <c r="C14" s="9" t="str">
        <f>'1'!C14</f>
        <v>410-A</v>
      </c>
      <c r="D14" s="9" t="str">
        <f>'1'!D14</f>
        <v>IINF</v>
      </c>
      <c r="E14" s="9">
        <v>32</v>
      </c>
      <c r="F14" s="9">
        <v>0</v>
      </c>
      <c r="G14" s="9"/>
      <c r="H14" s="10">
        <f t="shared" ref="H14" si="0">F14/E14</f>
        <v>0</v>
      </c>
      <c r="I14" s="9">
        <f t="shared" ref="I14:I28" si="1">(E14-SUM(F14:G14))-K14</f>
        <v>32</v>
      </c>
      <c r="J14" s="10"/>
      <c r="K14" s="9">
        <v>0</v>
      </c>
      <c r="L14" s="10">
        <f t="shared" ref="L14:L28" si="2">K14/E14</f>
        <v>0</v>
      </c>
      <c r="M14" s="9"/>
      <c r="N14" s="15"/>
    </row>
    <row r="15" spans="1:14" s="11" customFormat="1" ht="25.5" x14ac:dyDescent="0.2">
      <c r="A15" s="9" t="str">
        <f>'1'!A15</f>
        <v>Investigación de Operaciones</v>
      </c>
      <c r="B15" s="9" t="s">
        <v>21</v>
      </c>
      <c r="C15" s="9" t="str">
        <f>'1'!C15</f>
        <v>410-A</v>
      </c>
      <c r="D15" s="9" t="str">
        <f>'1'!D15</f>
        <v>IINF</v>
      </c>
      <c r="E15" s="9">
        <v>30</v>
      </c>
      <c r="F15" s="9">
        <v>23</v>
      </c>
      <c r="G15" s="9"/>
      <c r="H15" s="10"/>
      <c r="I15" s="9">
        <f t="shared" si="1"/>
        <v>7</v>
      </c>
      <c r="J15" s="10"/>
      <c r="K15" s="9">
        <v>0</v>
      </c>
      <c r="L15" s="10">
        <f t="shared" si="2"/>
        <v>0</v>
      </c>
      <c r="M15" s="9">
        <v>62</v>
      </c>
      <c r="N15" s="15">
        <v>0.77</v>
      </c>
    </row>
    <row r="16" spans="1:14" s="11" customFormat="1" ht="25.5" x14ac:dyDescent="0.2">
      <c r="A16" s="9" t="str">
        <f>'1'!A16</f>
        <v>Calidad en los Sistemas de Información</v>
      </c>
      <c r="B16" s="9" t="s">
        <v>36</v>
      </c>
      <c r="C16" s="9" t="str">
        <f>'1'!C16</f>
        <v>610-A</v>
      </c>
      <c r="D16" s="9" t="str">
        <f>'1'!D16</f>
        <v>IINF</v>
      </c>
      <c r="E16" s="9">
        <v>18</v>
      </c>
      <c r="F16" s="9">
        <v>18</v>
      </c>
      <c r="G16" s="9"/>
      <c r="H16" s="10"/>
      <c r="I16" s="9">
        <f t="shared" si="1"/>
        <v>0</v>
      </c>
      <c r="J16" s="10"/>
      <c r="K16" s="9">
        <v>0</v>
      </c>
      <c r="L16" s="10">
        <f t="shared" si="2"/>
        <v>0</v>
      </c>
      <c r="M16" s="9">
        <v>80</v>
      </c>
      <c r="N16" s="15">
        <v>0.39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41</v>
      </c>
      <c r="G28" s="17">
        <f>SUM(G14:G27)</f>
        <v>0</v>
      </c>
      <c r="H28" s="18">
        <f>SUM(F28:G28)/E28</f>
        <v>0.51249999999999996</v>
      </c>
      <c r="I28" s="17">
        <f t="shared" si="1"/>
        <v>39</v>
      </c>
      <c r="J28" s="18">
        <f t="shared" ref="J28" si="3">I28/E28</f>
        <v>0.48749999999999999</v>
      </c>
      <c r="K28" s="17">
        <f>SUM(K14:K27)</f>
        <v>0</v>
      </c>
      <c r="L28" s="18">
        <f t="shared" si="2"/>
        <v>0</v>
      </c>
      <c r="M28" s="17">
        <f>AVERAGE(M14:M27)</f>
        <v>71</v>
      </c>
      <c r="N28" s="19">
        <f>AVERAGE(N14:N27)</f>
        <v>0.58000000000000007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7" zoomScale="95" zoomScaleNormal="9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3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36</v>
      </c>
      <c r="C14" s="9" t="str">
        <f>'1'!C14</f>
        <v>410-A</v>
      </c>
      <c r="D14" s="9" t="str">
        <f>'1'!D14</f>
        <v>IINF</v>
      </c>
      <c r="E14" s="9">
        <f>'1'!E14</f>
        <v>32</v>
      </c>
      <c r="F14" s="9">
        <v>27</v>
      </c>
      <c r="G14" s="9"/>
      <c r="H14" s="10">
        <f t="shared" ref="H14:H16" si="0">F14/E14</f>
        <v>0.84375</v>
      </c>
      <c r="I14" s="9">
        <f t="shared" ref="I14:I28" si="1">(E14-SUM(F14:G14))-K14</f>
        <v>5</v>
      </c>
      <c r="J14" s="10"/>
      <c r="K14" s="9">
        <v>0</v>
      </c>
      <c r="L14" s="10">
        <f t="shared" ref="L14:L28" si="2">K14/E14</f>
        <v>0</v>
      </c>
      <c r="M14" s="9">
        <v>68</v>
      </c>
      <c r="N14" s="15">
        <v>0.84</v>
      </c>
    </row>
    <row r="15" spans="1:14" s="11" customFormat="1" ht="21.75" customHeight="1" x14ac:dyDescent="0.2">
      <c r="A15" s="9" t="str">
        <f>'1'!A15</f>
        <v>Investigación de Operaciones</v>
      </c>
      <c r="B15" s="9" t="s">
        <v>36</v>
      </c>
      <c r="C15" s="9" t="s">
        <v>40</v>
      </c>
      <c r="D15" s="9" t="str">
        <f>'1'!D15</f>
        <v>IINF</v>
      </c>
      <c r="E15" s="9">
        <f>'1'!E15</f>
        <v>30</v>
      </c>
      <c r="F15" s="9">
        <v>21</v>
      </c>
      <c r="G15" s="9"/>
      <c r="H15" s="10">
        <f t="shared" si="0"/>
        <v>0.7</v>
      </c>
      <c r="I15" s="9">
        <f t="shared" si="1"/>
        <v>9</v>
      </c>
      <c r="J15" s="10"/>
      <c r="K15" s="9">
        <v>0</v>
      </c>
      <c r="L15" s="10">
        <f t="shared" si="2"/>
        <v>0</v>
      </c>
      <c r="M15" s="9">
        <v>57</v>
      </c>
      <c r="N15" s="15">
        <v>0.7</v>
      </c>
    </row>
    <row r="16" spans="1:14" s="11" customFormat="1" ht="24.75" customHeight="1" x14ac:dyDescent="0.2">
      <c r="A16" s="9" t="str">
        <f>'1'!A16</f>
        <v>Calidad en los Sistemas de Información</v>
      </c>
      <c r="B16" s="9" t="s">
        <v>35</v>
      </c>
      <c r="C16" s="9" t="s">
        <v>43</v>
      </c>
      <c r="D16" s="9" t="str">
        <f>'1'!D16</f>
        <v>IINF</v>
      </c>
      <c r="E16" s="9">
        <f>'1'!E16</f>
        <v>18</v>
      </c>
      <c r="F16" s="9"/>
      <c r="G16" s="9"/>
      <c r="H16" s="10">
        <f t="shared" si="0"/>
        <v>0</v>
      </c>
      <c r="I16" s="9">
        <f t="shared" si="1"/>
        <v>18</v>
      </c>
      <c r="J16" s="10"/>
      <c r="K16" s="9">
        <v>0</v>
      </c>
      <c r="L16" s="10">
        <f t="shared" si="2"/>
        <v>0</v>
      </c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80</v>
      </c>
      <c r="F28" s="17">
        <f>SUM(F14:F27)</f>
        <v>48</v>
      </c>
      <c r="G28" s="17">
        <f>SUM(G14:G27)</f>
        <v>0</v>
      </c>
      <c r="H28" s="18">
        <f>SUM(F28:G28)/E28</f>
        <v>0.6</v>
      </c>
      <c r="I28" s="17">
        <f t="shared" si="1"/>
        <v>32</v>
      </c>
      <c r="J28" s="18">
        <f t="shared" ref="J28" si="3">I28/E28</f>
        <v>0.4</v>
      </c>
      <c r="K28" s="17">
        <f>SUM(K14:K27)</f>
        <v>0</v>
      </c>
      <c r="L28" s="18">
        <f t="shared" si="2"/>
        <v>0</v>
      </c>
      <c r="M28" s="17">
        <f>AVERAGE(M14:M27)</f>
        <v>62.5</v>
      </c>
      <c r="N28" s="19">
        <f>AVERAGE(N14:N27)</f>
        <v>0.77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tabSelected="1" topLeftCell="A5" zoomScale="87" zoomScaleNormal="87" zoomScaleSheetLayoutView="100" workbookViewId="0">
      <selection activeCell="O19" sqref="O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>
        <v>4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 t="s">
        <v>37</v>
      </c>
      <c r="C14" s="9" t="str">
        <f>'1'!C14</f>
        <v>410-A</v>
      </c>
      <c r="D14" s="9" t="str">
        <f>'1'!D14</f>
        <v>IINF</v>
      </c>
      <c r="E14" s="9">
        <f>'1'!E14</f>
        <v>32</v>
      </c>
      <c r="F14" s="9">
        <v>26</v>
      </c>
      <c r="G14" s="9"/>
      <c r="H14" s="10">
        <f t="shared" ref="H14:H15" si="0">F14/E14</f>
        <v>0.8125</v>
      </c>
      <c r="I14" s="9">
        <f t="shared" ref="I14:I30" si="1">(E14-SUM(F14:G14))-K14</f>
        <v>6</v>
      </c>
      <c r="J14" s="10"/>
      <c r="K14" s="9">
        <v>0</v>
      </c>
      <c r="L14" s="10">
        <f t="shared" ref="L14:L30" si="2">K14/E14</f>
        <v>0</v>
      </c>
      <c r="M14" s="9">
        <v>72</v>
      </c>
      <c r="N14" s="15">
        <v>0.66</v>
      </c>
    </row>
    <row r="15" spans="1:14" s="11" customFormat="1" ht="25.5" x14ac:dyDescent="0.2">
      <c r="A15" s="9" t="str">
        <f>'1'!A14</f>
        <v>Administración de los Recursos y la Función Informática</v>
      </c>
      <c r="B15" s="9" t="s">
        <v>44</v>
      </c>
      <c r="C15" s="9" t="str">
        <f>'1'!C14</f>
        <v>410-A</v>
      </c>
      <c r="D15" s="9" t="str">
        <f>'1'!D15</f>
        <v>IINF</v>
      </c>
      <c r="E15" s="9">
        <f>'1'!E14</f>
        <v>32</v>
      </c>
      <c r="F15" s="9">
        <v>27</v>
      </c>
      <c r="G15" s="9"/>
      <c r="H15" s="10">
        <f t="shared" si="0"/>
        <v>0.84375</v>
      </c>
      <c r="I15" s="9">
        <f t="shared" si="1"/>
        <v>5</v>
      </c>
      <c r="J15" s="10"/>
      <c r="K15" s="9">
        <v>0</v>
      </c>
      <c r="L15" s="10">
        <f t="shared" si="2"/>
        <v>0</v>
      </c>
      <c r="M15" s="9">
        <v>76</v>
      </c>
      <c r="N15" s="15">
        <v>0.84</v>
      </c>
    </row>
    <row r="16" spans="1:14" s="11" customFormat="1" ht="25.5" x14ac:dyDescent="0.2">
      <c r="A16" s="9" t="str">
        <f>'1'!A15</f>
        <v>Investigación de Operaciones</v>
      </c>
      <c r="B16" s="9" t="s">
        <v>37</v>
      </c>
      <c r="C16" s="9" t="str">
        <f>'1'!C14</f>
        <v>410-A</v>
      </c>
      <c r="D16" s="9" t="str">
        <f>'1'!D16</f>
        <v>IINF</v>
      </c>
      <c r="E16" s="9">
        <v>30</v>
      </c>
      <c r="F16" s="9">
        <v>24</v>
      </c>
      <c r="G16" s="9"/>
      <c r="H16" s="10">
        <f t="shared" ref="H16:H19" si="3">F16/E16</f>
        <v>0.8</v>
      </c>
      <c r="I16" s="9">
        <f t="shared" ref="I16:I19" si="4">(E16-SUM(F16:G16))-K16</f>
        <v>6</v>
      </c>
      <c r="J16" s="10"/>
      <c r="K16" s="9">
        <v>0</v>
      </c>
      <c r="L16" s="10">
        <f t="shared" ref="L16:L19" si="5">K16/E16</f>
        <v>0</v>
      </c>
      <c r="M16" s="9">
        <v>65</v>
      </c>
      <c r="N16" s="15">
        <v>0.8</v>
      </c>
    </row>
    <row r="17" spans="1:14" s="11" customFormat="1" ht="25.5" x14ac:dyDescent="0.2">
      <c r="A17" s="9" t="str">
        <f>'1'!A15</f>
        <v>Investigación de Operaciones</v>
      </c>
      <c r="B17" s="9" t="s">
        <v>44</v>
      </c>
      <c r="C17" s="9" t="str">
        <f>'1'!C15</f>
        <v>410-A</v>
      </c>
      <c r="D17" s="9" t="str">
        <f>'1'!D16</f>
        <v>IINF</v>
      </c>
      <c r="E17" s="9">
        <v>30</v>
      </c>
      <c r="F17" s="9">
        <v>24</v>
      </c>
      <c r="G17" s="9"/>
      <c r="H17" s="10">
        <f t="shared" si="3"/>
        <v>0.8</v>
      </c>
      <c r="I17" s="9">
        <f t="shared" si="4"/>
        <v>6</v>
      </c>
      <c r="J17" s="10"/>
      <c r="K17" s="9">
        <v>0</v>
      </c>
      <c r="L17" s="10">
        <f t="shared" si="5"/>
        <v>0</v>
      </c>
      <c r="M17" s="9">
        <v>63</v>
      </c>
      <c r="N17" s="15">
        <v>0.8</v>
      </c>
    </row>
    <row r="18" spans="1:14" s="11" customFormat="1" ht="25.5" x14ac:dyDescent="0.2">
      <c r="A18" s="9" t="str">
        <f>'1'!A16</f>
        <v>Calidad en los Sistemas de Información</v>
      </c>
      <c r="B18" s="9" t="s">
        <v>37</v>
      </c>
      <c r="C18" s="9" t="str">
        <f>'1'!C16</f>
        <v>610-A</v>
      </c>
      <c r="D18" s="9" t="str">
        <f>'1'!D16</f>
        <v>IINF</v>
      </c>
      <c r="E18" s="9">
        <v>18</v>
      </c>
      <c r="F18" s="9">
        <v>18</v>
      </c>
      <c r="G18" s="9"/>
      <c r="H18" s="10">
        <f t="shared" si="3"/>
        <v>1</v>
      </c>
      <c r="I18" s="9">
        <f t="shared" si="4"/>
        <v>0</v>
      </c>
      <c r="J18" s="10"/>
      <c r="K18" s="9">
        <v>0</v>
      </c>
      <c r="L18" s="10">
        <f t="shared" si="5"/>
        <v>0</v>
      </c>
      <c r="M18" s="9">
        <v>91</v>
      </c>
      <c r="N18" s="15">
        <v>0.22</v>
      </c>
    </row>
    <row r="19" spans="1:14" s="11" customFormat="1" ht="25.5" x14ac:dyDescent="0.2">
      <c r="A19" s="9" t="str">
        <f>'1'!A16</f>
        <v>Calidad en los Sistemas de Información</v>
      </c>
      <c r="B19" s="9" t="s">
        <v>44</v>
      </c>
      <c r="C19" s="9" t="str">
        <f>'1'!C16</f>
        <v>610-A</v>
      </c>
      <c r="D19" s="9" t="str">
        <f>'1'!D16</f>
        <v>IINF</v>
      </c>
      <c r="E19" s="9">
        <v>18</v>
      </c>
      <c r="F19" s="9">
        <v>18</v>
      </c>
      <c r="G19" s="9"/>
      <c r="H19" s="10">
        <f t="shared" si="3"/>
        <v>1</v>
      </c>
      <c r="I19" s="9">
        <f t="shared" si="4"/>
        <v>0</v>
      </c>
      <c r="J19" s="10"/>
      <c r="K19" s="9">
        <v>0</v>
      </c>
      <c r="L19" s="10">
        <f t="shared" si="5"/>
        <v>0</v>
      </c>
      <c r="M19" s="9">
        <v>94</v>
      </c>
      <c r="N19" s="15">
        <v>0.56000000000000005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.5" thickBot="1" x14ac:dyDescent="0.25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160</v>
      </c>
      <c r="F30" s="17">
        <f>SUM(F14:F29)</f>
        <v>137</v>
      </c>
      <c r="G30" s="17">
        <f>SUM(G14:G29)</f>
        <v>0</v>
      </c>
      <c r="H30" s="18">
        <f>SUM(F30:G30)/E30</f>
        <v>0.85624999999999996</v>
      </c>
      <c r="I30" s="17">
        <f t="shared" si="1"/>
        <v>23</v>
      </c>
      <c r="J30" s="18">
        <f t="shared" ref="J30" si="6">I30/E30</f>
        <v>0.14374999999999999</v>
      </c>
      <c r="K30" s="17">
        <f>SUM(K14:K29)</f>
        <v>0</v>
      </c>
      <c r="L30" s="18">
        <f t="shared" si="2"/>
        <v>0</v>
      </c>
      <c r="M30" s="17">
        <f>AVERAGE(M14:M29)</f>
        <v>76.833333333333329</v>
      </c>
      <c r="N30" s="19">
        <f>AVERAGE(N14:N29)</f>
        <v>0.64666666666666661</v>
      </c>
    </row>
    <row r="32" spans="1:14" ht="120" customHeight="1" x14ac:dyDescent="0.2">
      <c r="A32" s="30" t="s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4" spans="1:10" x14ac:dyDescent="0.2">
      <c r="A34" s="12"/>
    </row>
    <row r="35" spans="1:10" x14ac:dyDescent="0.2">
      <c r="B35" s="37" t="s">
        <v>27</v>
      </c>
      <c r="C35" s="37"/>
      <c r="D35" s="37"/>
      <c r="G35" s="22" t="s">
        <v>28</v>
      </c>
      <c r="H35" s="22"/>
      <c r="I35" s="22"/>
      <c r="J35" s="22"/>
    </row>
    <row r="36" spans="1:10" ht="62.25" customHeight="1" x14ac:dyDescent="0.2">
      <c r="B36" s="38"/>
      <c r="C36" s="38"/>
      <c r="D36" s="38"/>
      <c r="G36" s="34"/>
      <c r="H36" s="34"/>
      <c r="I36" s="34"/>
      <c r="J36" s="34"/>
    </row>
    <row r="37" spans="1:10" hidden="1" x14ac:dyDescent="0.2">
      <c r="A37" s="39" t="e">
        <v>#REF!</v>
      </c>
      <c r="B37" s="39"/>
      <c r="C37" s="6"/>
      <c r="E37" s="39"/>
      <c r="F37" s="39"/>
      <c r="G37" s="39"/>
      <c r="H37" s="39"/>
    </row>
    <row r="38" spans="1:10" hidden="1" x14ac:dyDescent="0.2"/>
    <row r="39" spans="1:10" ht="45" customHeight="1" x14ac:dyDescent="0.2">
      <c r="B39" s="40" t="str">
        <f>B10</f>
        <v>GUADALUPE ZETINA CRUZ</v>
      </c>
      <c r="C39" s="40"/>
      <c r="D39" s="40"/>
      <c r="E39" s="13"/>
      <c r="F39" s="13"/>
      <c r="G39" s="40" t="str">
        <f>'1'!G37</f>
        <v>MARCOS CAGAL ORTIZ</v>
      </c>
      <c r="H39" s="40"/>
      <c r="I39" s="40"/>
      <c r="J39" s="40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10" zoomScale="120" zoomScaleNormal="120" zoomScaleSheetLayoutView="100" workbookViewId="0">
      <selection activeCell="E18" sqref="E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">
      <c r="A6" s="23" t="s">
        <v>2</v>
      </c>
      <c r="B6" s="23"/>
      <c r="C6" s="23"/>
      <c r="D6" s="23"/>
      <c r="E6" s="24" t="str">
        <f>'1'!E6</f>
        <v>INFORMÁTICA</v>
      </c>
      <c r="F6" s="24"/>
      <c r="G6" s="24"/>
      <c r="H6" s="24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4" t="s">
        <v>29</v>
      </c>
      <c r="C8" s="34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3" t="s">
        <v>7</v>
      </c>
      <c r="J8" s="33"/>
      <c r="K8" s="33"/>
      <c r="L8" s="34" t="str">
        <f>'1'!L8</f>
        <v>febrero-junio 2025</v>
      </c>
      <c r="M8" s="34"/>
      <c r="N8" s="34"/>
    </row>
    <row r="10" spans="1:14" x14ac:dyDescent="0.2">
      <c r="A10" s="4" t="s">
        <v>8</v>
      </c>
      <c r="B10" s="34" t="str">
        <f>'1'!B10</f>
        <v>GUADALUPE ZETINA CRUZ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1" t="s">
        <v>10</v>
      </c>
      <c r="C12" s="31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28" t="s">
        <v>21</v>
      </c>
    </row>
    <row r="13" spans="1:14" x14ac:dyDescent="0.2">
      <c r="A13" s="36"/>
      <c r="B13" s="32"/>
      <c r="C13" s="32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29"/>
    </row>
    <row r="14" spans="1:14" s="11" customFormat="1" ht="25.5" x14ac:dyDescent="0.2">
      <c r="A14" s="9" t="str">
        <f>'1'!A14</f>
        <v>Administración de los Recursos y la Función Informática</v>
      </c>
      <c r="B14" s="9"/>
      <c r="C14" s="9" t="str">
        <f>'1'!C14</f>
        <v>410-A</v>
      </c>
      <c r="D14" s="9" t="str">
        <f>'1'!D14</f>
        <v>IINF</v>
      </c>
      <c r="E14" s="9">
        <v>25</v>
      </c>
      <c r="F14" s="9">
        <v>0</v>
      </c>
      <c r="G14" s="9">
        <v>0</v>
      </c>
      <c r="H14" s="10">
        <f>(F14+G14)/E14</f>
        <v>0</v>
      </c>
      <c r="I14" s="9">
        <v>0</v>
      </c>
      <c r="J14" s="10">
        <f t="shared" ref="J14:J28" si="0">I14/E14</f>
        <v>0</v>
      </c>
      <c r="K14" s="9">
        <v>0</v>
      </c>
      <c r="L14" s="10">
        <f t="shared" ref="L14:L28" si="1">K14/E14</f>
        <v>0</v>
      </c>
      <c r="M14" s="9">
        <v>0</v>
      </c>
      <c r="N14" s="15">
        <v>0</v>
      </c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2">(E28-SUM(F28:G28))-K28</f>
        <v>25</v>
      </c>
      <c r="J28" s="18">
        <f t="shared" si="0"/>
        <v>1</v>
      </c>
      <c r="K28" s="17">
        <f>SUM(K14:K27)</f>
        <v>0</v>
      </c>
      <c r="L28" s="18">
        <f t="shared" si="1"/>
        <v>0</v>
      </c>
      <c r="M28" s="17">
        <f>AVERAGE(M14:M27)</f>
        <v>0</v>
      </c>
      <c r="N28" s="19">
        <f>AVERAGE(N14:N27)</f>
        <v>0</v>
      </c>
    </row>
    <row r="30" spans="1:14" ht="120" customHeight="1" x14ac:dyDescent="0.2">
      <c r="A30" s="30" t="s">
        <v>26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2" spans="1:14" x14ac:dyDescent="0.2">
      <c r="A32" s="12"/>
    </row>
    <row r="33" spans="1:10" x14ac:dyDescent="0.2">
      <c r="B33" s="37" t="s">
        <v>27</v>
      </c>
      <c r="C33" s="37"/>
      <c r="D33" s="37"/>
      <c r="G33" s="22" t="s">
        <v>28</v>
      </c>
      <c r="H33" s="22"/>
      <c r="I33" s="22"/>
      <c r="J33" s="22"/>
    </row>
    <row r="34" spans="1:10" ht="62.25" customHeight="1" x14ac:dyDescent="0.2">
      <c r="B34" s="38"/>
      <c r="C34" s="38"/>
      <c r="D34" s="38"/>
      <c r="G34" s="34"/>
      <c r="H34" s="34"/>
      <c r="I34" s="34"/>
      <c r="J34" s="34"/>
    </row>
    <row r="35" spans="1:10" hidden="1" x14ac:dyDescent="0.2">
      <c r="A35" s="39" t="e">
        <v>#REF!</v>
      </c>
      <c r="B35" s="39"/>
      <c r="C35" s="6"/>
      <c r="E35" s="39"/>
      <c r="F35" s="39"/>
      <c r="G35" s="39"/>
      <c r="H35" s="39"/>
    </row>
    <row r="36" spans="1:10" hidden="1" x14ac:dyDescent="0.2"/>
    <row r="37" spans="1:10" ht="45" customHeight="1" x14ac:dyDescent="0.2">
      <c r="B37" s="40" t="str">
        <f>B10</f>
        <v>GUADALUPE ZETINA CRUZ</v>
      </c>
      <c r="C37" s="40"/>
      <c r="D37" s="40"/>
      <c r="E37" s="13"/>
      <c r="F37" s="13"/>
      <c r="G37" s="40" t="str">
        <f>'1'!G37</f>
        <v>MARCOS CAGAL ORTIZ</v>
      </c>
      <c r="H37" s="40"/>
      <c r="I37" s="40"/>
      <c r="J37" s="40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Lupita Zetina</cp:lastModifiedBy>
  <cp:revision/>
  <dcterms:created xsi:type="dcterms:W3CDTF">2021-11-22T14:45:25Z</dcterms:created>
  <dcterms:modified xsi:type="dcterms:W3CDTF">2025-06-04T19:42:20Z</dcterms:modified>
  <cp:category/>
  <cp:contentStatus/>
</cp:coreProperties>
</file>