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5-1\Calificaciones\"/>
    </mc:Choice>
  </mc:AlternateContent>
  <xr:revisionPtr revIDLastSave="0" documentId="13_ncr:1_{E30C59BA-1FE1-48B4-82CC-C3FEECB92514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'4'!$A$1:$N$34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2" l="1"/>
  <c r="N28" i="25"/>
  <c r="E15" i="22" l="1"/>
  <c r="E16" i="22"/>
  <c r="F16" i="22" s="1"/>
  <c r="E17" i="22"/>
  <c r="F17" i="22" s="1"/>
  <c r="E14" i="22"/>
  <c r="F14" i="10"/>
  <c r="H14" i="10" s="1"/>
  <c r="F16" i="10"/>
  <c r="F15" i="10"/>
  <c r="F14" i="24"/>
  <c r="E14" i="23"/>
  <c r="F17" i="10"/>
  <c r="J14" i="22"/>
  <c r="H14" i="22"/>
  <c r="H15" i="10"/>
  <c r="H16" i="10"/>
  <c r="H17" i="10"/>
  <c r="E14" i="25" l="1"/>
  <c r="F14" i="25" s="1"/>
  <c r="J14" i="23"/>
  <c r="F15" i="24"/>
  <c r="D18" i="24"/>
  <c r="F16" i="24"/>
  <c r="C19" i="23" l="1"/>
  <c r="D19" i="23"/>
  <c r="E19" i="23"/>
  <c r="A19" i="23"/>
  <c r="M28" i="25" l="1"/>
  <c r="K28" i="25"/>
  <c r="G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5" i="24"/>
  <c r="M25" i="24"/>
  <c r="K25" i="24"/>
  <c r="G25" i="24"/>
  <c r="A24" i="24"/>
  <c r="A23" i="24"/>
  <c r="A22" i="24"/>
  <c r="D14" i="24"/>
  <c r="B10" i="24"/>
  <c r="B34" i="24" s="1"/>
  <c r="L8" i="24"/>
  <c r="H8" i="24"/>
  <c r="E8" i="24"/>
  <c r="M28" i="23"/>
  <c r="K28" i="23"/>
  <c r="G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I19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A14" i="22"/>
  <c r="B10" i="22"/>
  <c r="B37" i="22" s="1"/>
  <c r="L8" i="22"/>
  <c r="H8" i="22"/>
  <c r="E8" i="22"/>
  <c r="M28" i="22"/>
  <c r="K28" i="22"/>
  <c r="G28" i="22"/>
  <c r="I27" i="22"/>
  <c r="I25" i="22"/>
  <c r="I24" i="22"/>
  <c r="I23" i="22"/>
  <c r="I21" i="22"/>
  <c r="I20" i="22"/>
  <c r="I19" i="22"/>
  <c r="J17" i="22"/>
  <c r="J16" i="22"/>
  <c r="B37" i="10"/>
  <c r="M28" i="10"/>
  <c r="K28" i="10"/>
  <c r="G28" i="10"/>
  <c r="F28" i="10"/>
  <c r="E28" i="10"/>
  <c r="J17" i="10"/>
  <c r="J16" i="10"/>
  <c r="J15" i="10"/>
  <c r="J14" i="10"/>
  <c r="H17" i="22" l="1"/>
  <c r="E17" i="23"/>
  <c r="H16" i="22"/>
  <c r="E16" i="23"/>
  <c r="E15" i="23"/>
  <c r="D17" i="24"/>
  <c r="D16" i="24"/>
  <c r="D15" i="24"/>
  <c r="C14" i="24"/>
  <c r="A19" i="24"/>
  <c r="A18" i="24"/>
  <c r="A17" i="24"/>
  <c r="A16" i="24"/>
  <c r="A15" i="24"/>
  <c r="A14" i="24"/>
  <c r="J14" i="25"/>
  <c r="H14" i="25"/>
  <c r="L14" i="25"/>
  <c r="E28" i="23"/>
  <c r="I18" i="22"/>
  <c r="I22" i="22"/>
  <c r="I26" i="22"/>
  <c r="E28" i="22"/>
  <c r="I28" i="10"/>
  <c r="F17" i="23" l="1"/>
  <c r="H17" i="23" s="1"/>
  <c r="E17" i="25"/>
  <c r="E19" i="24"/>
  <c r="F19" i="24" s="1"/>
  <c r="J17" i="23"/>
  <c r="F16" i="23"/>
  <c r="H16" i="23" s="1"/>
  <c r="E16" i="25"/>
  <c r="E18" i="24"/>
  <c r="E25" i="24" s="1"/>
  <c r="J16" i="23"/>
  <c r="F15" i="23"/>
  <c r="H15" i="23" s="1"/>
  <c r="E15" i="25"/>
  <c r="J15" i="23"/>
  <c r="L25" i="24"/>
  <c r="F17" i="25" l="1"/>
  <c r="L17" i="25"/>
  <c r="F16" i="25"/>
  <c r="L16" i="25"/>
  <c r="E28" i="25"/>
  <c r="L28" i="25" s="1"/>
  <c r="F15" i="25"/>
  <c r="L15" i="25"/>
  <c r="F17" i="24"/>
  <c r="F18" i="24"/>
  <c r="F25" i="24"/>
  <c r="I25" i="24" s="1"/>
  <c r="J25" i="24" s="1"/>
  <c r="H25" i="24"/>
  <c r="F14" i="23" l="1"/>
  <c r="H14" i="23" s="1"/>
  <c r="F28" i="23"/>
  <c r="I28" i="23" s="1"/>
  <c r="H17" i="25"/>
  <c r="H15" i="25"/>
  <c r="J17" i="25"/>
  <c r="J15" i="25"/>
  <c r="J16" i="25"/>
  <c r="F28" i="25" l="1"/>
  <c r="H16" i="25"/>
  <c r="I28" i="25" l="1"/>
  <c r="J28" i="25" s="1"/>
  <c r="H28" i="25"/>
  <c r="J15" i="22" l="1"/>
  <c r="H15" i="22"/>
  <c r="F28" i="22"/>
  <c r="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<sst xmlns="http://schemas.openxmlformats.org/spreadsheetml/2006/main" count="190" uniqueCount="48">
  <si>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</si>
  <si>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</si>
  <si>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</si>
  <si>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</si>
  <si>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</si>
  <si>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</si>
  <si>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</si>
  <si>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</si>
  <si>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</si>
  <si>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</si>
  <si>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</si>
  <si>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</si>
  <si>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</si>
  <si>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</si>
  <si>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</si>
  <si>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</si>
  <si>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</si>
  <si>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</si>
  <si>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</si>
  <si>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</si>
  <si>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</si>
  <si>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</si>
  <si>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</si>
  <si>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</si>
  <si>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</si>
  <si>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</si>
  <si>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</si>
  <si>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</si>
  <si>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</si>
  <si>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</si>
  <si>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</si>
  <si>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IAMB</t>
  </si>
  <si>
    <t>AMBIENTAL</t>
  </si>
  <si>
    <t>ERASTO DEL ÁNGEL PÉREZ</t>
  </si>
  <si>
    <t>JESSICA ALEJANDRA REYES LARIOS</t>
  </si>
  <si>
    <t>706A</t>
  </si>
  <si>
    <t>506A</t>
  </si>
  <si>
    <t>506B</t>
  </si>
  <si>
    <t>GESTION DE RESIDUOS</t>
  </si>
  <si>
    <t>MANEJO DE CUENCAS</t>
  </si>
  <si>
    <t>CIENCIA E INGENIERIA DE MATERIALES</t>
  </si>
  <si>
    <t>606A</t>
  </si>
  <si>
    <t>206A</t>
  </si>
  <si>
    <t>806A</t>
  </si>
  <si>
    <t>211A</t>
  </si>
  <si>
    <t>FEBRERO-JUNIO 2025</t>
  </si>
  <si>
    <t>PROBABILIDAD Y ESTADISTICA AMBIENTAL</t>
  </si>
  <si>
    <t>IMCT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</si>
</sst>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4</v>
      </c>
      <c r="G8" s="4" t="s">
        <v>6</v>
      </c>
      <c r="H8" s="5">
        <v>4</v>
      </c>
      <c r="I8" s="36" t="s">
        <v>7</v>
      </c>
      <c r="J8" s="36"/>
      <c r="K8" s="36"/>
      <c r="L8" s="30" t="s">
        <v>45</v>
      </c>
      <c r="M8" s="30"/>
      <c r="N8" s="30"/>
    </row>
    <row r="10" spans="1:14" x14ac:dyDescent="0.2">
      <c r="A10" s="4" t="s">
        <v>8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19.5" customHeight="1" x14ac:dyDescent="0.2">
      <c r="A14" s="8" t="s">
        <v>38</v>
      </c>
      <c r="B14" s="9">
        <v>1</v>
      </c>
      <c r="C14" s="9" t="s">
        <v>41</v>
      </c>
      <c r="D14" s="9" t="s">
        <v>31</v>
      </c>
      <c r="E14" s="9">
        <v>22</v>
      </c>
      <c r="F14" s="9">
        <f>E14-I14</f>
        <v>20</v>
      </c>
      <c r="G14" s="9"/>
      <c r="H14" s="10">
        <f>F14/E14</f>
        <v>0.90909090909090906</v>
      </c>
      <c r="I14" s="9">
        <v>2</v>
      </c>
      <c r="J14" s="10">
        <f>I14/E14</f>
        <v>9.0909090909090912E-2</v>
      </c>
      <c r="K14" s="9"/>
      <c r="L14" s="10"/>
      <c r="M14" s="9">
        <v>69</v>
      </c>
      <c r="N14" s="15">
        <v>0.86</v>
      </c>
    </row>
    <row r="15" spans="1:14" s="11" customFormat="1" ht="24.75" customHeight="1" x14ac:dyDescent="0.2">
      <c r="A15" s="8" t="s">
        <v>46</v>
      </c>
      <c r="B15" s="9">
        <v>1</v>
      </c>
      <c r="C15" s="9" t="s">
        <v>42</v>
      </c>
      <c r="D15" s="9" t="s">
        <v>31</v>
      </c>
      <c r="E15" s="9">
        <v>23</v>
      </c>
      <c r="F15" s="9">
        <f>E15-I15</f>
        <v>22</v>
      </c>
      <c r="G15" s="9"/>
      <c r="H15" s="10">
        <f t="shared" ref="H15:H17" si="0">F15/E15</f>
        <v>0.95652173913043481</v>
      </c>
      <c r="I15" s="9">
        <v>1</v>
      </c>
      <c r="J15" s="10">
        <f t="shared" ref="J15:J17" si="1">I15/E15</f>
        <v>4.3478260869565216E-2</v>
      </c>
      <c r="K15" s="9"/>
      <c r="L15" s="10"/>
      <c r="M15" s="9">
        <v>66</v>
      </c>
      <c r="N15" s="15">
        <v>0.87</v>
      </c>
    </row>
    <row r="16" spans="1:14" s="11" customFormat="1" ht="18.75" customHeight="1" x14ac:dyDescent="0.2">
      <c r="A16" s="8" t="s">
        <v>39</v>
      </c>
      <c r="B16" s="9">
        <v>1</v>
      </c>
      <c r="C16" s="9" t="s">
        <v>43</v>
      </c>
      <c r="D16" s="9" t="s">
        <v>31</v>
      </c>
      <c r="E16" s="9">
        <v>20</v>
      </c>
      <c r="F16" s="9">
        <f>E16-I16</f>
        <v>20</v>
      </c>
      <c r="G16" s="9"/>
      <c r="H16" s="10">
        <f t="shared" si="0"/>
        <v>1</v>
      </c>
      <c r="I16" s="9">
        <v>0</v>
      </c>
      <c r="J16" s="10">
        <f t="shared" si="1"/>
        <v>0</v>
      </c>
      <c r="K16" s="9"/>
      <c r="L16" s="10"/>
      <c r="M16" s="9">
        <v>92</v>
      </c>
      <c r="N16" s="15">
        <v>0.55000000000000004</v>
      </c>
    </row>
    <row r="17" spans="1:14" s="11" customFormat="1" ht="23.25" customHeight="1" x14ac:dyDescent="0.2">
      <c r="A17" s="8" t="s">
        <v>40</v>
      </c>
      <c r="B17" s="9">
        <v>1</v>
      </c>
      <c r="C17" s="9" t="s">
        <v>44</v>
      </c>
      <c r="D17" s="9" t="s">
        <v>47</v>
      </c>
      <c r="E17" s="9">
        <v>29</v>
      </c>
      <c r="F17" s="9">
        <f t="shared" ref="F17" si="2">E17-I17</f>
        <v>24</v>
      </c>
      <c r="G17" s="9"/>
      <c r="H17" s="10">
        <f t="shared" si="0"/>
        <v>0.82758620689655171</v>
      </c>
      <c r="I17" s="9">
        <v>5</v>
      </c>
      <c r="J17" s="10">
        <f t="shared" si="1"/>
        <v>0.17241379310344829</v>
      </c>
      <c r="K17" s="9"/>
      <c r="L17" s="10"/>
      <c r="M17" s="9">
        <v>52</v>
      </c>
      <c r="N17" s="15">
        <v>0.62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86</v>
      </c>
      <c r="G28" s="17">
        <f>SUM(G14:G27)</f>
        <v>0</v>
      </c>
      <c r="H28" s="18"/>
      <c r="I28" s="17">
        <f t="shared" ref="I28" si="3">(E28-SUM(F28:G28))-K28</f>
        <v>8</v>
      </c>
      <c r="J28" s="18"/>
      <c r="K28" s="17">
        <f>SUM(K14:K27)</f>
        <v>0</v>
      </c>
      <c r="L28" s="18"/>
      <c r="M28" s="17">
        <f>AVERAGE(M14:M27)</f>
        <v>69.75</v>
      </c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ERASTO DEL ÁNGEL PÉREZ</v>
      </c>
      <c r="C37" s="23"/>
      <c r="D37" s="23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x14ac:dyDescent="0.2">
      <c r="A10" s="4" t="s">
        <v>8</v>
      </c>
      <c r="B10" s="30" t="str">
        <f>'1'!B10</f>
        <v>ERASTO DEL ÁNGEL PÉREZ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606A</v>
      </c>
      <c r="D14" s="9" t="str">
        <f>'1'!D14</f>
        <v>IAMB</v>
      </c>
      <c r="E14" s="9">
        <f>'1'!E14</f>
        <v>22</v>
      </c>
      <c r="F14" s="9"/>
      <c r="G14" s="9"/>
      <c r="H14" s="10">
        <f>F14/E14</f>
        <v>0</v>
      </c>
      <c r="I14" s="9"/>
      <c r="J14" s="10">
        <f>I14/E14</f>
        <v>0</v>
      </c>
      <c r="K14" s="9"/>
      <c r="L14" s="10"/>
      <c r="M14" s="9"/>
      <c r="N14" s="15"/>
    </row>
    <row r="15" spans="1:14" s="11" customFormat="1" ht="25.5" x14ac:dyDescent="0.2">
      <c r="A15" s="9" t="str">
        <f>'1'!A15</f>
        <v>PROBABILIDAD Y ESTADISTICA AMBIENTAL</v>
      </c>
      <c r="B15" s="9">
        <v>2</v>
      </c>
      <c r="C15" s="9" t="str">
        <f>'1'!C15</f>
        <v>206A</v>
      </c>
      <c r="D15" s="9" t="str">
        <f>'1'!D15</f>
        <v>IAMB</v>
      </c>
      <c r="E15" s="9">
        <f>'1'!E15</f>
        <v>23</v>
      </c>
      <c r="F15" s="9">
        <f>E15-I15</f>
        <v>22</v>
      </c>
      <c r="G15" s="9"/>
      <c r="H15" s="10">
        <f t="shared" ref="H15:H17" si="0">F15/E15</f>
        <v>0.95652173913043481</v>
      </c>
      <c r="I15" s="9">
        <v>1</v>
      </c>
      <c r="J15" s="10">
        <f t="shared" ref="J15:J17" si="1">I15/E15</f>
        <v>4.3478260869565216E-2</v>
      </c>
      <c r="K15" s="9"/>
      <c r="L15" s="10"/>
      <c r="M15" s="9">
        <v>85</v>
      </c>
      <c r="N15" s="15">
        <v>0.75</v>
      </c>
    </row>
    <row r="16" spans="1:14" s="11" customFormat="1" x14ac:dyDescent="0.2">
      <c r="A16" s="9" t="str">
        <f>'1'!A16</f>
        <v>MANEJO DE CUENCAS</v>
      </c>
      <c r="B16" s="9">
        <v>2</v>
      </c>
      <c r="C16" s="9" t="str">
        <f>'1'!C16</f>
        <v>806A</v>
      </c>
      <c r="D16" s="9" t="str">
        <f>'1'!D16</f>
        <v>IAMB</v>
      </c>
      <c r="E16" s="9">
        <f>'1'!E16</f>
        <v>20</v>
      </c>
      <c r="F16" s="9">
        <f t="shared" ref="F16:F17" si="2">E16-I16</f>
        <v>20</v>
      </c>
      <c r="G16" s="9"/>
      <c r="H16" s="10">
        <f t="shared" si="0"/>
        <v>1</v>
      </c>
      <c r="I16" s="9">
        <v>0</v>
      </c>
      <c r="J16" s="10">
        <f t="shared" si="1"/>
        <v>0</v>
      </c>
      <c r="K16" s="9"/>
      <c r="L16" s="10"/>
      <c r="M16" s="9">
        <v>89</v>
      </c>
      <c r="N16" s="15">
        <v>0.75</v>
      </c>
    </row>
    <row r="17" spans="1:14" s="11" customFormat="1" x14ac:dyDescent="0.2">
      <c r="A17" s="9" t="str">
        <f>'1'!A17</f>
        <v>CIENCIA E INGENIERIA DE MATERIALES</v>
      </c>
      <c r="B17" s="9">
        <v>2</v>
      </c>
      <c r="C17" s="9" t="str">
        <f>'1'!C17</f>
        <v>211A</v>
      </c>
      <c r="D17" s="9" t="str">
        <f>'1'!D17</f>
        <v>IMCT</v>
      </c>
      <c r="E17" s="9">
        <f>'1'!E17</f>
        <v>29</v>
      </c>
      <c r="F17" s="9">
        <f t="shared" si="2"/>
        <v>25</v>
      </c>
      <c r="G17" s="9"/>
      <c r="H17" s="10">
        <f t="shared" si="0"/>
        <v>0.86206896551724133</v>
      </c>
      <c r="I17" s="9">
        <v>4</v>
      </c>
      <c r="J17" s="10">
        <f t="shared" si="1"/>
        <v>0.13793103448275862</v>
      </c>
      <c r="K17" s="9"/>
      <c r="L17" s="10"/>
      <c r="M17" s="9">
        <v>73</v>
      </c>
      <c r="N17" s="15">
        <v>0.76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ref="I18:I28" si="3">(E18-SUM(F18:G18))-K18</f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3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3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3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3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3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3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3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3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3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67</v>
      </c>
      <c r="G28" s="17">
        <f>SUM(G14:G27)</f>
        <v>0</v>
      </c>
      <c r="H28" s="18"/>
      <c r="I28" s="17">
        <f t="shared" si="3"/>
        <v>27</v>
      </c>
      <c r="J28" s="18"/>
      <c r="K28" s="17">
        <f>SUM(K14:K27)</f>
        <v>0</v>
      </c>
      <c r="L28" s="18"/>
      <c r="M28" s="17">
        <f>AVERAGE(M14:M27)</f>
        <v>82.333333333333329</v>
      </c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ERASTO DEL ÁNGEL PÉREZ</v>
      </c>
      <c r="C37" s="23"/>
      <c r="D37" s="23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D15" sqref="D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x14ac:dyDescent="0.2">
      <c r="A10" s="4" t="s">
        <v>8</v>
      </c>
      <c r="B10" s="30" t="str">
        <f>'1'!B10</f>
        <v>ERASTO DEL ÁNGEL PÉREZ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GESTION DE RESIDUOS</v>
      </c>
      <c r="B14" s="9">
        <v>3</v>
      </c>
      <c r="C14" s="9" t="str">
        <f>'1'!C14</f>
        <v>606A</v>
      </c>
      <c r="D14" s="9" t="str">
        <f>'1'!D14</f>
        <v>IAMB</v>
      </c>
      <c r="E14" s="9">
        <f>'2'!E14</f>
        <v>22</v>
      </c>
      <c r="F14" s="9">
        <f>E14-I14</f>
        <v>20</v>
      </c>
      <c r="G14" s="9"/>
      <c r="H14" s="10">
        <f>F14/E14</f>
        <v>0.90909090909090906</v>
      </c>
      <c r="I14" s="9">
        <v>2</v>
      </c>
      <c r="J14" s="10">
        <f>I14/E14</f>
        <v>9.0909090909090912E-2</v>
      </c>
      <c r="K14" s="9"/>
      <c r="L14" s="10"/>
      <c r="M14" s="9">
        <v>78</v>
      </c>
      <c r="N14" s="15">
        <v>0.8</v>
      </c>
    </row>
    <row r="15" spans="1:14" s="11" customFormat="1" ht="25.5" x14ac:dyDescent="0.2">
      <c r="A15" s="9" t="str">
        <f>'1'!A15</f>
        <v>PROBABILIDAD Y ESTADISTICA AMBIENTAL</v>
      </c>
      <c r="B15" s="9">
        <v>3</v>
      </c>
      <c r="C15" s="9" t="str">
        <f>'1'!C15</f>
        <v>206A</v>
      </c>
      <c r="D15" s="9" t="str">
        <f>'1'!D15</f>
        <v>IAMB</v>
      </c>
      <c r="E15" s="9">
        <f>'2'!E15</f>
        <v>23</v>
      </c>
      <c r="F15" s="9">
        <f t="shared" ref="F15:F17" si="0">E15-I15</f>
        <v>20</v>
      </c>
      <c r="G15" s="9"/>
      <c r="H15" s="10">
        <f t="shared" ref="H15:H17" si="1">F15/E15</f>
        <v>0.86956521739130432</v>
      </c>
      <c r="I15" s="9">
        <v>3</v>
      </c>
      <c r="J15" s="10">
        <f t="shared" ref="J15:J17" si="2">I15/E15</f>
        <v>0.13043478260869565</v>
      </c>
      <c r="K15" s="9"/>
      <c r="L15" s="10"/>
      <c r="M15" s="9">
        <v>79</v>
      </c>
      <c r="N15" s="15">
        <v>0.8</v>
      </c>
    </row>
    <row r="16" spans="1:14" s="11" customFormat="1" x14ac:dyDescent="0.2">
      <c r="A16" s="9" t="str">
        <f>'1'!A16</f>
        <v>MANEJO DE CUENCAS</v>
      </c>
      <c r="B16" s="9">
        <v>3</v>
      </c>
      <c r="C16" s="9" t="str">
        <f>'1'!C16</f>
        <v>806A</v>
      </c>
      <c r="D16" s="9" t="str">
        <f>'1'!D16</f>
        <v>IAMB</v>
      </c>
      <c r="E16" s="9">
        <f>'2'!E16</f>
        <v>20</v>
      </c>
      <c r="F16" s="9">
        <f t="shared" si="0"/>
        <v>13</v>
      </c>
      <c r="G16" s="9"/>
      <c r="H16" s="10">
        <f t="shared" si="1"/>
        <v>0.65</v>
      </c>
      <c r="I16" s="9">
        <v>7</v>
      </c>
      <c r="J16" s="10">
        <f t="shared" si="2"/>
        <v>0.35</v>
      </c>
      <c r="K16" s="9"/>
      <c r="L16" s="10"/>
      <c r="M16" s="9">
        <v>58</v>
      </c>
      <c r="N16" s="15">
        <v>0.65</v>
      </c>
    </row>
    <row r="17" spans="1:14" s="11" customFormat="1" x14ac:dyDescent="0.2">
      <c r="A17" s="9" t="str">
        <f>'1'!A17</f>
        <v>CIENCIA E INGENIERIA DE MATERIALES</v>
      </c>
      <c r="B17" s="9">
        <v>3</v>
      </c>
      <c r="C17" s="9" t="str">
        <f>'1'!C17</f>
        <v>211A</v>
      </c>
      <c r="D17" s="9" t="str">
        <f>'1'!D17</f>
        <v>IMCT</v>
      </c>
      <c r="E17" s="9">
        <f>'2'!E17</f>
        <v>29</v>
      </c>
      <c r="F17" s="9">
        <f t="shared" si="0"/>
        <v>26</v>
      </c>
      <c r="G17" s="9"/>
      <c r="H17" s="10">
        <f t="shared" si="1"/>
        <v>0.89655172413793105</v>
      </c>
      <c r="I17" s="9">
        <v>3</v>
      </c>
      <c r="J17" s="10">
        <f t="shared" si="2"/>
        <v>0.10344827586206896</v>
      </c>
      <c r="K17" s="9"/>
      <c r="L17" s="10"/>
      <c r="M17" s="9">
        <v>81</v>
      </c>
      <c r="N17" s="15">
        <v>0.91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/>
      <c r="I19" s="9">
        <f t="shared" ref="I19:I28" si="3">(E19-SUM(F19:G19))-K19</f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3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3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3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3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3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3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3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3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79</v>
      </c>
      <c r="G28" s="17">
        <f>SUM(G14:G27)</f>
        <v>0</v>
      </c>
      <c r="H28" s="18"/>
      <c r="I28" s="17">
        <f t="shared" si="3"/>
        <v>15</v>
      </c>
      <c r="J28" s="18"/>
      <c r="K28" s="17">
        <f>SUM(K14:K27)</f>
        <v>0</v>
      </c>
      <c r="L28" s="18"/>
      <c r="M28" s="17">
        <f>AVERAGE(M14:M27)</f>
        <v>74</v>
      </c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ERASTO DEL ÁNGEL PÉREZ</v>
      </c>
      <c r="C37" s="23"/>
      <c r="D37" s="23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4"/>
  <sheetViews>
    <sheetView topLeftCell="A4" zoomScale="85" zoomScaleNormal="85" zoomScaleSheetLayoutView="100" workbookViewId="0">
      <selection activeCell="H17" sqref="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8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x14ac:dyDescent="0.2">
      <c r="A10" s="4" t="s">
        <v>8</v>
      </c>
      <c r="B10" s="30" t="str">
        <f>'1'!B10</f>
        <v>ERASTO DEL ÁNGEL PÉREZ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58.5" customHeight="1" x14ac:dyDescent="0.2">
      <c r="A14" s="9" t="str">
        <f>'3'!A14</f>
        <v>GESTION DE RESIDUOS</v>
      </c>
      <c r="B14" s="9">
        <v>4</v>
      </c>
      <c r="C14" s="9" t="str">
        <f>'3'!C14</f>
        <v>606A</v>
      </c>
      <c r="D14" s="9" t="str">
        <f>'1'!D14</f>
        <v>IAMB</v>
      </c>
      <c r="E14" s="9">
        <v>27</v>
      </c>
      <c r="F14" s="9">
        <f>E14-I14</f>
        <v>23</v>
      </c>
      <c r="G14" s="9"/>
      <c r="H14" s="10"/>
      <c r="I14" s="9">
        <v>4</v>
      </c>
      <c r="J14" s="10"/>
      <c r="K14" s="9"/>
      <c r="L14" s="10"/>
      <c r="M14" s="9">
        <v>69</v>
      </c>
      <c r="N14" s="15">
        <v>0.67</v>
      </c>
    </row>
    <row r="15" spans="1:14" s="11" customFormat="1" ht="25.5" x14ac:dyDescent="0.2">
      <c r="A15" s="9" t="str">
        <f>'3'!A15</f>
        <v>PROBABILIDAD Y ESTADISTICA AMBIENTAL</v>
      </c>
      <c r="B15" s="9">
        <v>4</v>
      </c>
      <c r="C15" s="9" t="s">
        <v>35</v>
      </c>
      <c r="D15" s="9" t="str">
        <f>'3'!D15</f>
        <v>IAMB</v>
      </c>
      <c r="E15" s="9">
        <v>29</v>
      </c>
      <c r="F15" s="9">
        <f t="shared" ref="F15:F19" si="0">E15-I15</f>
        <v>20</v>
      </c>
      <c r="G15" s="9"/>
      <c r="H15" s="10"/>
      <c r="I15" s="9">
        <v>9</v>
      </c>
      <c r="J15" s="10"/>
      <c r="K15" s="9"/>
      <c r="L15" s="10"/>
      <c r="M15" s="9">
        <v>64</v>
      </c>
      <c r="N15" s="15">
        <v>0.7</v>
      </c>
    </row>
    <row r="16" spans="1:14" s="11" customFormat="1" ht="25.5" x14ac:dyDescent="0.2">
      <c r="A16" s="9" t="str">
        <f>'3'!A15</f>
        <v>PROBABILIDAD Y ESTADISTICA AMBIENTAL</v>
      </c>
      <c r="B16" s="9">
        <v>5</v>
      </c>
      <c r="C16" s="9" t="s">
        <v>35</v>
      </c>
      <c r="D16" s="9" t="str">
        <f>'3'!D15</f>
        <v>IAMB</v>
      </c>
      <c r="E16" s="9">
        <v>29</v>
      </c>
      <c r="F16" s="9">
        <f t="shared" si="0"/>
        <v>19</v>
      </c>
      <c r="G16" s="9"/>
      <c r="H16" s="10"/>
      <c r="I16" s="9">
        <v>10</v>
      </c>
      <c r="J16" s="10"/>
      <c r="K16" s="9"/>
      <c r="L16" s="10"/>
      <c r="M16" s="9">
        <v>60</v>
      </c>
      <c r="N16" s="15">
        <v>0.65</v>
      </c>
    </row>
    <row r="17" spans="1:14" s="11" customFormat="1" ht="25.5" x14ac:dyDescent="0.2">
      <c r="A17" s="9" t="str">
        <f>'3'!A15</f>
        <v>PROBABILIDAD Y ESTADISTICA AMBIENTAL</v>
      </c>
      <c r="B17" s="9">
        <v>6</v>
      </c>
      <c r="C17" s="9" t="s">
        <v>35</v>
      </c>
      <c r="D17" s="9" t="str">
        <f>'3'!D15</f>
        <v>IAMB</v>
      </c>
      <c r="E17" s="9">
        <v>29</v>
      </c>
      <c r="F17" s="9">
        <f t="shared" si="0"/>
        <v>20</v>
      </c>
      <c r="G17" s="9"/>
      <c r="H17" s="10"/>
      <c r="I17" s="9">
        <v>9</v>
      </c>
      <c r="J17" s="10"/>
      <c r="K17" s="9"/>
      <c r="L17" s="10"/>
      <c r="M17" s="9">
        <v>62</v>
      </c>
      <c r="N17" s="15">
        <v>0.69</v>
      </c>
    </row>
    <row r="18" spans="1:14" s="11" customFormat="1" x14ac:dyDescent="0.2">
      <c r="A18" s="9" t="str">
        <f>'3'!A16</f>
        <v>MANEJO DE CUENCAS</v>
      </c>
      <c r="B18" s="9">
        <v>4</v>
      </c>
      <c r="C18" s="9" t="s">
        <v>36</v>
      </c>
      <c r="D18" s="9" t="str">
        <f>'1'!D17</f>
        <v>IMCT</v>
      </c>
      <c r="E18" s="9">
        <f>'3'!E16</f>
        <v>20</v>
      </c>
      <c r="F18" s="9">
        <f t="shared" si="0"/>
        <v>20</v>
      </c>
      <c r="G18" s="9"/>
      <c r="H18" s="10"/>
      <c r="I18" s="9">
        <v>0</v>
      </c>
      <c r="J18" s="10"/>
      <c r="K18" s="9"/>
      <c r="L18" s="10"/>
      <c r="M18" s="9">
        <v>84</v>
      </c>
      <c r="N18" s="15">
        <v>0.65</v>
      </c>
    </row>
    <row r="19" spans="1:14" s="11" customFormat="1" x14ac:dyDescent="0.2">
      <c r="A19" s="9" t="str">
        <f>'3'!A16</f>
        <v>MANEJO DE CUENCAS</v>
      </c>
      <c r="B19" s="9">
        <v>4</v>
      </c>
      <c r="C19" s="9" t="s">
        <v>37</v>
      </c>
      <c r="D19" s="9" t="s">
        <v>31</v>
      </c>
      <c r="E19" s="9">
        <f>'3'!E17</f>
        <v>29</v>
      </c>
      <c r="F19" s="9">
        <f t="shared" si="0"/>
        <v>27</v>
      </c>
      <c r="G19" s="9"/>
      <c r="H19" s="10"/>
      <c r="I19" s="9">
        <v>2</v>
      </c>
      <c r="J19" s="10"/>
      <c r="K19" s="9"/>
      <c r="L19" s="10"/>
      <c r="M19" s="9">
        <v>81</v>
      </c>
      <c r="N19" s="15">
        <v>0.89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>
        <f>'1'!A27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163</v>
      </c>
      <c r="F25" s="17">
        <f>SUM(F14:F24)</f>
        <v>129</v>
      </c>
      <c r="G25" s="17">
        <f>SUM(G14:G24)</f>
        <v>0</v>
      </c>
      <c r="H25" s="18">
        <f>SUM(F25:G25)/E25</f>
        <v>0.79141104294478526</v>
      </c>
      <c r="I25" s="17">
        <f t="shared" ref="I25" si="1">(E25-SUM(F25:G25))-K25</f>
        <v>34</v>
      </c>
      <c r="J25" s="18">
        <f t="shared" ref="J25" si="2">I25/E25</f>
        <v>0.20858895705521471</v>
      </c>
      <c r="K25" s="17">
        <f>SUM(K14:K24)</f>
        <v>0</v>
      </c>
      <c r="L25" s="18">
        <f t="shared" ref="L25" si="3">K25/E25</f>
        <v>0</v>
      </c>
      <c r="M25" s="17">
        <f>AVERAGE(M14:M24)</f>
        <v>70</v>
      </c>
      <c r="N25" s="19">
        <f>AVERAGE(N14:N24)</f>
        <v>0.70833333333333337</v>
      </c>
    </row>
    <row r="27" spans="1:14" ht="120" customHeight="1" x14ac:dyDescent="0.2">
      <c r="A27" s="33" t="s">
        <v>26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9" spans="1:14" x14ac:dyDescent="0.2">
      <c r="A29" s="12"/>
    </row>
    <row r="30" spans="1:14" x14ac:dyDescent="0.2">
      <c r="B30" s="27" t="s">
        <v>27</v>
      </c>
      <c r="C30" s="27"/>
      <c r="D30" s="27"/>
      <c r="G30" s="28" t="s">
        <v>28</v>
      </c>
      <c r="H30" s="28"/>
      <c r="I30" s="28"/>
      <c r="J30" s="28"/>
    </row>
    <row r="31" spans="1:14" ht="62.25" customHeight="1" x14ac:dyDescent="0.2">
      <c r="B31" s="29"/>
      <c r="C31" s="29"/>
      <c r="D31" s="29"/>
      <c r="G31" s="30"/>
      <c r="H31" s="30"/>
      <c r="I31" s="30"/>
      <c r="J31" s="30"/>
    </row>
    <row r="32" spans="1:14" hidden="1" x14ac:dyDescent="0.2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"/>
    <row r="34" spans="2:10" ht="45" customHeight="1" x14ac:dyDescent="0.2">
      <c r="B34" s="23" t="str">
        <f>B10</f>
        <v>ERASTO DEL ÁNGEL PÉREZ</v>
      </c>
      <c r="C34" s="23"/>
      <c r="D34" s="23"/>
      <c r="E34" s="13"/>
      <c r="F34" s="13"/>
      <c r="G34" s="23" t="s">
        <v>34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x14ac:dyDescent="0.2">
      <c r="A10" s="4" t="s">
        <v>8</v>
      </c>
      <c r="B10" s="30" t="str">
        <f>'1'!B10</f>
        <v>ERASTO DEL ÁNGEL PÉREZ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1" t="str">
        <f>'1'!A14</f>
        <v>GESTION DE RESIDUOS</v>
      </c>
      <c r="B14" s="9" t="s">
        <v>18</v>
      </c>
      <c r="C14" s="9" t="str">
        <f>'1'!C14</f>
        <v>606A</v>
      </c>
      <c r="D14" s="9" t="str">
        <f>'1'!D14</f>
        <v>IAMB</v>
      </c>
      <c r="E14" s="9">
        <f>'3'!E14</f>
        <v>22</v>
      </c>
      <c r="F14" s="9">
        <f>E14-G14-I14</f>
        <v>18</v>
      </c>
      <c r="G14" s="9"/>
      <c r="H14" s="10">
        <f>(F14+G14)/E14</f>
        <v>0.81818181818181823</v>
      </c>
      <c r="I14" s="9">
        <v>4</v>
      </c>
      <c r="J14" s="10">
        <f t="shared" ref="J14:J28" si="0">I14/E14</f>
        <v>0.18181818181818182</v>
      </c>
      <c r="K14" s="9">
        <v>0</v>
      </c>
      <c r="L14" s="10">
        <f t="shared" ref="L14:L28" si="1">K14/E14</f>
        <v>0</v>
      </c>
      <c r="M14" s="9">
        <v>75</v>
      </c>
      <c r="N14" s="15">
        <v>0.67</v>
      </c>
    </row>
    <row r="15" spans="1:14" s="11" customFormat="1" ht="25.5" x14ac:dyDescent="0.2">
      <c r="A15" s="21" t="str">
        <f>'1'!A15</f>
        <v>PROBABILIDAD Y ESTADISTICA AMBIENTAL</v>
      </c>
      <c r="B15" s="9" t="s">
        <v>18</v>
      </c>
      <c r="C15" s="9" t="str">
        <f>'1'!C15</f>
        <v>206A</v>
      </c>
      <c r="D15" s="9" t="str">
        <f>'1'!D15</f>
        <v>IAMB</v>
      </c>
      <c r="E15" s="9">
        <f>'3'!E15</f>
        <v>23</v>
      </c>
      <c r="F15" s="9">
        <f>E15-G15-I15</f>
        <v>12</v>
      </c>
      <c r="G15" s="9">
        <v>7</v>
      </c>
      <c r="H15" s="10">
        <f t="shared" ref="H15:H17" si="2">(F15+G15)/E15</f>
        <v>0.82608695652173914</v>
      </c>
      <c r="I15" s="9">
        <v>4</v>
      </c>
      <c r="J15" s="10">
        <f t="shared" si="0"/>
        <v>0.17391304347826086</v>
      </c>
      <c r="K15" s="9">
        <v>0</v>
      </c>
      <c r="L15" s="10">
        <f t="shared" si="1"/>
        <v>0</v>
      </c>
      <c r="M15" s="9">
        <v>76</v>
      </c>
      <c r="N15" s="15">
        <v>0.73</v>
      </c>
    </row>
    <row r="16" spans="1:14" s="11" customFormat="1" x14ac:dyDescent="0.2">
      <c r="A16" s="21" t="str">
        <f>'1'!A16</f>
        <v>MANEJO DE CUENCAS</v>
      </c>
      <c r="B16" s="9" t="s">
        <v>18</v>
      </c>
      <c r="C16" s="9" t="str">
        <f>'1'!C16</f>
        <v>806A</v>
      </c>
      <c r="D16" s="9" t="str">
        <f>'1'!D16</f>
        <v>IAMB</v>
      </c>
      <c r="E16" s="9">
        <f>'3'!E16</f>
        <v>20</v>
      </c>
      <c r="F16" s="9">
        <f>E16-G16-I16</f>
        <v>20</v>
      </c>
      <c r="G16" s="9"/>
      <c r="H16" s="10">
        <f t="shared" si="2"/>
        <v>1</v>
      </c>
      <c r="I16" s="9">
        <v>0</v>
      </c>
      <c r="J16" s="10">
        <f t="shared" si="0"/>
        <v>0</v>
      </c>
      <c r="K16" s="9">
        <v>0</v>
      </c>
      <c r="L16" s="10">
        <f t="shared" si="1"/>
        <v>0</v>
      </c>
      <c r="M16" s="9">
        <v>90</v>
      </c>
      <c r="N16" s="15">
        <v>0.7</v>
      </c>
    </row>
    <row r="17" spans="1:14" s="11" customFormat="1" x14ac:dyDescent="0.2">
      <c r="A17" s="21" t="str">
        <f>'1'!A17</f>
        <v>CIENCIA E INGENIERIA DE MATERIALES</v>
      </c>
      <c r="B17" s="9" t="s">
        <v>18</v>
      </c>
      <c r="C17" s="9" t="str">
        <f>'1'!C17</f>
        <v>211A</v>
      </c>
      <c r="D17" s="9" t="str">
        <f>'1'!D17</f>
        <v>IMCT</v>
      </c>
      <c r="E17" s="9">
        <f>'3'!E17</f>
        <v>29</v>
      </c>
      <c r="F17" s="9">
        <f>E17-G17-I17</f>
        <v>27</v>
      </c>
      <c r="G17" s="9">
        <v>1</v>
      </c>
      <c r="H17" s="10">
        <f t="shared" si="2"/>
        <v>0.96551724137931039</v>
      </c>
      <c r="I17" s="9">
        <v>1</v>
      </c>
      <c r="J17" s="10">
        <f t="shared" si="0"/>
        <v>3.4482758620689655E-2</v>
      </c>
      <c r="K17" s="9">
        <v>0</v>
      </c>
      <c r="L17" s="10">
        <f t="shared" si="1"/>
        <v>0</v>
      </c>
      <c r="M17" s="9">
        <v>83</v>
      </c>
      <c r="N17" s="15">
        <v>0.83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77</v>
      </c>
      <c r="G28" s="17">
        <f>SUM(G14:G27)</f>
        <v>8</v>
      </c>
      <c r="H28" s="18">
        <f>SUM(F28:G28)/E28</f>
        <v>0.9042553191489362</v>
      </c>
      <c r="I28" s="17">
        <f t="shared" ref="I28" si="3">(E28-SUM(F28:G28))-K28</f>
        <v>9</v>
      </c>
      <c r="J28" s="18">
        <f t="shared" si="0"/>
        <v>9.5744680851063829E-2</v>
      </c>
      <c r="K28" s="17">
        <f>SUM(K14:K27)</f>
        <v>0</v>
      </c>
      <c r="L28" s="18">
        <f t="shared" si="1"/>
        <v>0</v>
      </c>
      <c r="M28" s="17">
        <f>AVERAGE(M14:M27)</f>
        <v>81</v>
      </c>
      <c r="N28" s="19">
        <f>AVERAGE(N14:N27)</f>
        <v>0.73249999999999993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ERASTO DEL ÁNGEL PÉREZ</v>
      </c>
      <c r="C37" s="23"/>
      <c r="D37" s="23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erasto del angel perez</cp:lastModifiedBy>
  <cp:revision/>
  <dcterms:created xsi:type="dcterms:W3CDTF">2021-11-22T14:45:25Z</dcterms:created>
  <dcterms:modified xsi:type="dcterms:W3CDTF">2025-05-16T06:34:14Z</dcterms:modified>
  <cp:category/>
  <cp:contentStatus/>
</cp:coreProperties>
</file>