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Calificaciones\"/>
    </mc:Choice>
  </mc:AlternateContent>
  <xr:revisionPtr revIDLastSave="0" documentId="13_ncr:1_{C928A5D2-96EC-4A98-8D62-177AB3937FDD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'3'!$A$1:$N$40</definedName>
    <definedName name="_xlnm.Print_Area" localSheetId="3">'4'!$A$1:$N$34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3" l="1"/>
  <c r="J21" i="23"/>
  <c r="H21" i="23"/>
  <c r="H22" i="23"/>
  <c r="J19" i="23"/>
  <c r="F21" i="23"/>
  <c r="F18" i="23"/>
  <c r="J16" i="23"/>
  <c r="J17" i="23"/>
  <c r="F16" i="23"/>
  <c r="F17" i="23"/>
  <c r="F19" i="23"/>
  <c r="H16" i="23"/>
  <c r="H17" i="23"/>
  <c r="H19" i="23"/>
  <c r="F15" i="22"/>
  <c r="N28" i="25"/>
  <c r="E15" i="22" l="1"/>
  <c r="E16" i="22"/>
  <c r="F16" i="22" s="1"/>
  <c r="E17" i="22"/>
  <c r="F17" i="22" s="1"/>
  <c r="E14" i="22"/>
  <c r="F14" i="10"/>
  <c r="H14" i="10" s="1"/>
  <c r="F16" i="10"/>
  <c r="F15" i="10"/>
  <c r="F14" i="24"/>
  <c r="E14" i="23"/>
  <c r="F17" i="10"/>
  <c r="J14" i="22"/>
  <c r="H14" i="22"/>
  <c r="H15" i="10"/>
  <c r="H16" i="10"/>
  <c r="H17" i="10"/>
  <c r="E14" i="25" l="1"/>
  <c r="F14" i="25" s="1"/>
  <c r="J14" i="23"/>
  <c r="F15" i="24"/>
  <c r="D18" i="24"/>
  <c r="F16" i="24"/>
  <c r="M28" i="25" l="1"/>
  <c r="K28" i="25"/>
  <c r="G28" i="25"/>
  <c r="E27" i="25"/>
  <c r="D27" i="25"/>
  <c r="C27" i="25"/>
  <c r="A27" i="25"/>
  <c r="E26" i="25"/>
  <c r="D26" i="25"/>
  <c r="C26" i="25"/>
  <c r="A26" i="25"/>
  <c r="E25" i="25"/>
  <c r="D25" i="25"/>
  <c r="C25" i="25"/>
  <c r="A25" i="25"/>
  <c r="E24" i="25"/>
  <c r="D24" i="25"/>
  <c r="C24" i="25"/>
  <c r="A24" i="25"/>
  <c r="E23" i="25"/>
  <c r="D23" i="25"/>
  <c r="C23" i="25"/>
  <c r="A23" i="25"/>
  <c r="E22" i="25"/>
  <c r="D22" i="25"/>
  <c r="C22" i="25"/>
  <c r="A22" i="25"/>
  <c r="E21" i="25"/>
  <c r="D21" i="25"/>
  <c r="C21" i="25"/>
  <c r="A21" i="25"/>
  <c r="E20" i="25"/>
  <c r="D20" i="25"/>
  <c r="C20" i="25"/>
  <c r="A20" i="25"/>
  <c r="E19" i="25"/>
  <c r="D19" i="25"/>
  <c r="C19" i="25"/>
  <c r="A19" i="25"/>
  <c r="E18" i="25"/>
  <c r="D18" i="25"/>
  <c r="C18" i="25"/>
  <c r="A18" i="25"/>
  <c r="D17" i="25"/>
  <c r="C17" i="25"/>
  <c r="A17" i="25"/>
  <c r="D16" i="25"/>
  <c r="C16" i="25"/>
  <c r="A16" i="25"/>
  <c r="D15" i="25"/>
  <c r="C15" i="25"/>
  <c r="A15" i="25"/>
  <c r="D14" i="25"/>
  <c r="C14" i="25"/>
  <c r="A14" i="25"/>
  <c r="B10" i="25"/>
  <c r="B37" i="25" s="1"/>
  <c r="L8" i="25"/>
  <c r="H8" i="25"/>
  <c r="E8" i="25"/>
  <c r="N25" i="24"/>
  <c r="M25" i="24"/>
  <c r="K25" i="24"/>
  <c r="G25" i="24"/>
  <c r="A24" i="24"/>
  <c r="A23" i="24"/>
  <c r="A22" i="24"/>
  <c r="D14" i="24"/>
  <c r="B10" i="24"/>
  <c r="B34" i="24" s="1"/>
  <c r="L8" i="24"/>
  <c r="H8" i="24"/>
  <c r="E8" i="24"/>
  <c r="M31" i="23"/>
  <c r="K31" i="23"/>
  <c r="G31" i="23"/>
  <c r="E30" i="23"/>
  <c r="I30" i="23" s="1"/>
  <c r="D30" i="23"/>
  <c r="C30" i="23"/>
  <c r="A30" i="23"/>
  <c r="E29" i="23"/>
  <c r="I29" i="23" s="1"/>
  <c r="D29" i="23"/>
  <c r="C29" i="23"/>
  <c r="A29" i="23"/>
  <c r="E28" i="23"/>
  <c r="I28" i="23" s="1"/>
  <c r="D28" i="23"/>
  <c r="C28" i="23"/>
  <c r="A28" i="23"/>
  <c r="E27" i="23"/>
  <c r="I27" i="23" s="1"/>
  <c r="D27" i="23"/>
  <c r="C27" i="23"/>
  <c r="A27" i="23"/>
  <c r="E26" i="23"/>
  <c r="I26" i="23" s="1"/>
  <c r="D26" i="23"/>
  <c r="C26" i="23"/>
  <c r="A26" i="23"/>
  <c r="E25" i="23"/>
  <c r="I25" i="23" s="1"/>
  <c r="D25" i="23"/>
  <c r="C25" i="23"/>
  <c r="A25" i="23"/>
  <c r="E24" i="23"/>
  <c r="I24" i="23" s="1"/>
  <c r="D24" i="23"/>
  <c r="C24" i="23"/>
  <c r="A24" i="23"/>
  <c r="E23" i="23"/>
  <c r="I23" i="23" s="1"/>
  <c r="D23" i="23"/>
  <c r="C23" i="23"/>
  <c r="A23" i="23"/>
  <c r="D20" i="23"/>
  <c r="C20" i="23"/>
  <c r="A20" i="23"/>
  <c r="D18" i="23"/>
  <c r="C18" i="23"/>
  <c r="A18" i="23"/>
  <c r="D15" i="23"/>
  <c r="C15" i="23"/>
  <c r="A15" i="23"/>
  <c r="D14" i="23"/>
  <c r="C14" i="23"/>
  <c r="A14" i="23"/>
  <c r="B10" i="23"/>
  <c r="B40" i="23" s="1"/>
  <c r="L8" i="23"/>
  <c r="H8" i="23"/>
  <c r="E8" i="23"/>
  <c r="A15" i="22"/>
  <c r="C15" i="22"/>
  <c r="D15" i="22"/>
  <c r="A16" i="22"/>
  <c r="C16" i="22"/>
  <c r="D16" i="22"/>
  <c r="A17" i="22"/>
  <c r="C17" i="22"/>
  <c r="D17" i="22"/>
  <c r="A18" i="22"/>
  <c r="C18" i="22"/>
  <c r="D18" i="22"/>
  <c r="E18" i="22"/>
  <c r="A19" i="22"/>
  <c r="C19" i="22"/>
  <c r="D19" i="22"/>
  <c r="E19" i="22"/>
  <c r="A20" i="22"/>
  <c r="C20" i="22"/>
  <c r="D20" i="22"/>
  <c r="E20" i="22"/>
  <c r="A21" i="22"/>
  <c r="C21" i="22"/>
  <c r="D21" i="22"/>
  <c r="E21" i="22"/>
  <c r="A22" i="22"/>
  <c r="C22" i="22"/>
  <c r="D22" i="22"/>
  <c r="E22" i="22"/>
  <c r="A23" i="22"/>
  <c r="C23" i="22"/>
  <c r="D23" i="22"/>
  <c r="E23" i="22"/>
  <c r="A24" i="22"/>
  <c r="C24" i="22"/>
  <c r="D24" i="22"/>
  <c r="E24" i="22"/>
  <c r="A25" i="22"/>
  <c r="C25" i="22"/>
  <c r="D25" i="22"/>
  <c r="E25" i="22"/>
  <c r="A26" i="22"/>
  <c r="C26" i="22"/>
  <c r="D26" i="22"/>
  <c r="E26" i="22"/>
  <c r="A27" i="22"/>
  <c r="C27" i="22"/>
  <c r="D27" i="22"/>
  <c r="E27" i="22"/>
  <c r="C14" i="22"/>
  <c r="D14" i="22"/>
  <c r="A14" i="22"/>
  <c r="B10" i="22"/>
  <c r="B37" i="22" s="1"/>
  <c r="L8" i="22"/>
  <c r="H8" i="22"/>
  <c r="E8" i="22"/>
  <c r="M28" i="22"/>
  <c r="K28" i="22"/>
  <c r="G28" i="22"/>
  <c r="I27" i="22"/>
  <c r="I25" i="22"/>
  <c r="I24" i="22"/>
  <c r="I23" i="22"/>
  <c r="I21" i="22"/>
  <c r="I20" i="22"/>
  <c r="I19" i="22"/>
  <c r="J17" i="22"/>
  <c r="J16" i="22"/>
  <c r="B37" i="10"/>
  <c r="M28" i="10"/>
  <c r="K28" i="10"/>
  <c r="G28" i="10"/>
  <c r="F28" i="10"/>
  <c r="E28" i="10"/>
  <c r="J17" i="10"/>
  <c r="J16" i="10"/>
  <c r="J15" i="10"/>
  <c r="J14" i="10"/>
  <c r="H17" i="22" l="1"/>
  <c r="E20" i="23"/>
  <c r="H16" i="22"/>
  <c r="E18" i="23"/>
  <c r="E15" i="23"/>
  <c r="D17" i="24"/>
  <c r="D16" i="24"/>
  <c r="D15" i="24"/>
  <c r="C14" i="24"/>
  <c r="A19" i="24"/>
  <c r="A18" i="24"/>
  <c r="A17" i="24"/>
  <c r="A16" i="24"/>
  <c r="A15" i="24"/>
  <c r="A14" i="24"/>
  <c r="J14" i="25"/>
  <c r="H14" i="25"/>
  <c r="L14" i="25"/>
  <c r="E31" i="23"/>
  <c r="I18" i="22"/>
  <c r="I22" i="22"/>
  <c r="I26" i="22"/>
  <c r="E28" i="22"/>
  <c r="I28" i="10"/>
  <c r="F20" i="23" l="1"/>
  <c r="H20" i="23" s="1"/>
  <c r="E17" i="25"/>
  <c r="E19" i="24"/>
  <c r="F19" i="24" s="1"/>
  <c r="J20" i="23"/>
  <c r="H18" i="23"/>
  <c r="E16" i="25"/>
  <c r="E18" i="24"/>
  <c r="E25" i="24" s="1"/>
  <c r="J18" i="23"/>
  <c r="F15" i="23"/>
  <c r="H15" i="23" s="1"/>
  <c r="E15" i="25"/>
  <c r="J15" i="23"/>
  <c r="L25" i="24"/>
  <c r="F17" i="25" l="1"/>
  <c r="L17" i="25"/>
  <c r="F16" i="25"/>
  <c r="L16" i="25"/>
  <c r="E28" i="25"/>
  <c r="L28" i="25" s="1"/>
  <c r="F15" i="25"/>
  <c r="L15" i="25"/>
  <c r="F17" i="24"/>
  <c r="F18" i="24"/>
  <c r="F25" i="24"/>
  <c r="I25" i="24" s="1"/>
  <c r="J25" i="24" s="1"/>
  <c r="H25" i="24"/>
  <c r="F14" i="23" l="1"/>
  <c r="H14" i="23" s="1"/>
  <c r="H17" i="25"/>
  <c r="H15" i="25"/>
  <c r="J17" i="25"/>
  <c r="J15" i="25"/>
  <c r="J16" i="25"/>
  <c r="F28" i="25" l="1"/>
  <c r="H16" i="25"/>
  <c r="I28" i="25" l="1"/>
  <c r="J28" i="25" s="1"/>
  <c r="H28" i="25"/>
  <c r="J15" i="22" l="1"/>
  <c r="H15" i="22"/>
  <c r="F28" i="22"/>
  <c r="I28" i="22"/>
  <c r="F22" i="23" l="1"/>
  <c r="F31" i="23" s="1"/>
  <c r="I31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<sst xmlns="http://schemas.openxmlformats.org/spreadsheetml/2006/main" count="205" uniqueCount="48">
  <si>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</si>
  <si>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</si>
  <si>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</si>
  <si>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</si>
  <si>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</si>
  <si>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</si>
  <si>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</si>
  <si>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</si>
  <si>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</si>
  <si>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</si>
  <si>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</si>
  <si>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</si>
  <si>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</si>
  <si>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</si>
  <si>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</si>
  <si>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</si>
  <si>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</si>
  <si>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</si>
  <si>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</si>
  <si>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</si>
  <si>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</si>
  <si>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</si>
  <si>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</si>
  <si>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</si>
  <si>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</si>
  <si>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</si>
  <si>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</si>
  <si>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</si>
  <si>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</si>
  <si>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</si>
  <si>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</si>
  <si>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IAMB</t>
  </si>
  <si>
    <t>AMBIENTAL</t>
  </si>
  <si>
    <t>ERASTO DEL ÁNGEL PÉREZ</t>
  </si>
  <si>
    <t>JESSICA ALEJANDRA REYES LARIOS</t>
  </si>
  <si>
    <t>706A</t>
  </si>
  <si>
    <t>506A</t>
  </si>
  <si>
    <t>506B</t>
  </si>
  <si>
    <t>GESTION DE RESIDUOS</t>
  </si>
  <si>
    <t>MANEJO DE CUENCAS</t>
  </si>
  <si>
    <t>CIENCIA E INGENIERIA DE MATERIALES</t>
  </si>
  <si>
    <t>606A</t>
  </si>
  <si>
    <t>206A</t>
  </si>
  <si>
    <t>806A</t>
  </si>
  <si>
    <t>211A</t>
  </si>
  <si>
    <t>FEBRERO-JUNIO 2025</t>
  </si>
  <si>
    <t>PROBABILIDAD Y ESTADISTICA AMBIENTAL</t>
  </si>
  <si>
    <t>IMCT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</si>
</sst>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zoomScale="85" zoomScaleNormal="85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0" t="s">
        <v>4</v>
      </c>
      <c r="C8" s="30"/>
      <c r="D8" s="14" t="s">
        <v>5</v>
      </c>
      <c r="E8" s="5">
        <v>4</v>
      </c>
      <c r="G8" s="4" t="s">
        <v>6</v>
      </c>
      <c r="H8" s="5">
        <v>4</v>
      </c>
      <c r="I8" s="36" t="s">
        <v>7</v>
      </c>
      <c r="J8" s="36"/>
      <c r="K8" s="36"/>
      <c r="L8" s="30" t="s">
        <v>45</v>
      </c>
      <c r="M8" s="30"/>
      <c r="N8" s="30"/>
    </row>
    <row r="10" spans="1:14" x14ac:dyDescent="0.2">
      <c r="A10" s="4" t="s">
        <v>8</v>
      </c>
      <c r="B10" s="30" t="s">
        <v>33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19.5" customHeight="1" x14ac:dyDescent="0.2">
      <c r="A14" s="8" t="s">
        <v>38</v>
      </c>
      <c r="B14" s="9">
        <v>1</v>
      </c>
      <c r="C14" s="9" t="s">
        <v>41</v>
      </c>
      <c r="D14" s="9" t="s">
        <v>31</v>
      </c>
      <c r="E14" s="9"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69</v>
      </c>
      <c r="N14" s="15">
        <v>0.86</v>
      </c>
    </row>
    <row r="15" spans="1:14" s="11" customFormat="1" ht="24.75" customHeight="1" x14ac:dyDescent="0.2">
      <c r="A15" s="8" t="s">
        <v>46</v>
      </c>
      <c r="B15" s="9">
        <v>1</v>
      </c>
      <c r="C15" s="9" t="s">
        <v>42</v>
      </c>
      <c r="D15" s="9" t="s">
        <v>31</v>
      </c>
      <c r="E15" s="9"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66</v>
      </c>
      <c r="N15" s="15">
        <v>0.87</v>
      </c>
    </row>
    <row r="16" spans="1:14" s="11" customFormat="1" ht="18.75" customHeight="1" x14ac:dyDescent="0.2">
      <c r="A16" s="8" t="s">
        <v>39</v>
      </c>
      <c r="B16" s="9">
        <v>1</v>
      </c>
      <c r="C16" s="9" t="s">
        <v>43</v>
      </c>
      <c r="D16" s="9" t="s">
        <v>31</v>
      </c>
      <c r="E16" s="9">
        <v>20</v>
      </c>
      <c r="F16" s="9">
        <f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92</v>
      </c>
      <c r="N16" s="15">
        <v>0.55000000000000004</v>
      </c>
    </row>
    <row r="17" spans="1:14" s="11" customFormat="1" ht="23.25" customHeight="1" x14ac:dyDescent="0.2">
      <c r="A17" s="8" t="s">
        <v>40</v>
      </c>
      <c r="B17" s="9">
        <v>1</v>
      </c>
      <c r="C17" s="9" t="s">
        <v>44</v>
      </c>
      <c r="D17" s="9" t="s">
        <v>47</v>
      </c>
      <c r="E17" s="9">
        <v>29</v>
      </c>
      <c r="F17" s="9">
        <f t="shared" ref="F17" si="2">E17-I17</f>
        <v>24</v>
      </c>
      <c r="G17" s="9"/>
      <c r="H17" s="10">
        <f t="shared" si="0"/>
        <v>0.82758620689655171</v>
      </c>
      <c r="I17" s="9">
        <v>5</v>
      </c>
      <c r="J17" s="10">
        <f t="shared" si="1"/>
        <v>0.17241379310344829</v>
      </c>
      <c r="K17" s="9"/>
      <c r="L17" s="10"/>
      <c r="M17" s="9">
        <v>52</v>
      </c>
      <c r="N17" s="15">
        <v>0.62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86</v>
      </c>
      <c r="G28" s="17">
        <f>SUM(G14:G27)</f>
        <v>0</v>
      </c>
      <c r="H28" s="18"/>
      <c r="I28" s="17">
        <f t="shared" ref="I28" si="3">(E28-SUM(F28:G28))-K28</f>
        <v>8</v>
      </c>
      <c r="J28" s="18"/>
      <c r="K28" s="17">
        <f>SUM(K14:K27)</f>
        <v>0</v>
      </c>
      <c r="L28" s="18"/>
      <c r="M28" s="17">
        <f>AVERAGE(M14:M27)</f>
        <v>69.75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7" zoomScale="85" zoomScaleNormal="85" zoomScaleSheetLayoutView="100" workbookViewId="0">
      <selection activeCell="I18" sqref="I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2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/>
      <c r="C14" s="9" t="str">
        <f>'1'!C14</f>
        <v>606A</v>
      </c>
      <c r="D14" s="9" t="str">
        <f>'1'!D14</f>
        <v>IAMB</v>
      </c>
      <c r="E14" s="9">
        <f>'1'!E14</f>
        <v>22</v>
      </c>
      <c r="F14" s="9"/>
      <c r="G14" s="9"/>
      <c r="H14" s="10">
        <f>F14/E14</f>
        <v>0</v>
      </c>
      <c r="I14" s="9"/>
      <c r="J14" s="10">
        <f>I14/E14</f>
        <v>0</v>
      </c>
      <c r="K14" s="9"/>
      <c r="L14" s="10"/>
      <c r="M14" s="9"/>
      <c r="N14" s="15"/>
    </row>
    <row r="15" spans="1:14" s="11" customFormat="1" ht="25.5" x14ac:dyDescent="0.2">
      <c r="A15" s="9" t="str">
        <f>'1'!A15</f>
        <v>PROBABILIDAD Y ESTADISTICA AMBIENTAL</v>
      </c>
      <c r="B15" s="9">
        <v>2</v>
      </c>
      <c r="C15" s="9" t="str">
        <f>'1'!C15</f>
        <v>206A</v>
      </c>
      <c r="D15" s="9" t="str">
        <f>'1'!D15</f>
        <v>IAMB</v>
      </c>
      <c r="E15" s="9">
        <f>'1'!E15</f>
        <v>23</v>
      </c>
      <c r="F15" s="9">
        <f>E15-I15</f>
        <v>22</v>
      </c>
      <c r="G15" s="9"/>
      <c r="H15" s="10">
        <f t="shared" ref="H15:H17" si="0">F15/E15</f>
        <v>0.95652173913043481</v>
      </c>
      <c r="I15" s="9">
        <v>1</v>
      </c>
      <c r="J15" s="10">
        <f t="shared" ref="J15:J17" si="1">I15/E15</f>
        <v>4.3478260869565216E-2</v>
      </c>
      <c r="K15" s="9"/>
      <c r="L15" s="10"/>
      <c r="M15" s="9">
        <v>85</v>
      </c>
      <c r="N15" s="15">
        <v>0.75</v>
      </c>
    </row>
    <row r="16" spans="1:14" s="11" customFormat="1" x14ac:dyDescent="0.2">
      <c r="A16" s="9" t="str">
        <f>'1'!A16</f>
        <v>MANEJO DE CUENCAS</v>
      </c>
      <c r="B16" s="9">
        <v>2</v>
      </c>
      <c r="C16" s="9" t="str">
        <f>'1'!C16</f>
        <v>806A</v>
      </c>
      <c r="D16" s="9" t="str">
        <f>'1'!D16</f>
        <v>IAMB</v>
      </c>
      <c r="E16" s="9">
        <f>'1'!E16</f>
        <v>20</v>
      </c>
      <c r="F16" s="9">
        <f t="shared" ref="F16:F17" si="2">E16-I16</f>
        <v>20</v>
      </c>
      <c r="G16" s="9"/>
      <c r="H16" s="10">
        <f t="shared" si="0"/>
        <v>1</v>
      </c>
      <c r="I16" s="9">
        <v>0</v>
      </c>
      <c r="J16" s="10">
        <f t="shared" si="1"/>
        <v>0</v>
      </c>
      <c r="K16" s="9"/>
      <c r="L16" s="10"/>
      <c r="M16" s="9">
        <v>89</v>
      </c>
      <c r="N16" s="15">
        <v>0.75</v>
      </c>
    </row>
    <row r="17" spans="1:14" s="11" customFormat="1" x14ac:dyDescent="0.2">
      <c r="A17" s="9" t="str">
        <f>'1'!A17</f>
        <v>CIENCIA E INGENIERIA DE MATERIALES</v>
      </c>
      <c r="B17" s="9">
        <v>2</v>
      </c>
      <c r="C17" s="9" t="str">
        <f>'1'!C17</f>
        <v>211A</v>
      </c>
      <c r="D17" s="9" t="str">
        <f>'1'!D17</f>
        <v>IMCT</v>
      </c>
      <c r="E17" s="9">
        <f>'1'!E17</f>
        <v>29</v>
      </c>
      <c r="F17" s="9">
        <f t="shared" si="2"/>
        <v>25</v>
      </c>
      <c r="G17" s="9"/>
      <c r="H17" s="10">
        <f t="shared" si="0"/>
        <v>0.86206896551724133</v>
      </c>
      <c r="I17" s="9">
        <v>4</v>
      </c>
      <c r="J17" s="10">
        <f t="shared" si="1"/>
        <v>0.13793103448275862</v>
      </c>
      <c r="K17" s="9"/>
      <c r="L17" s="10"/>
      <c r="M17" s="9">
        <v>73</v>
      </c>
      <c r="N17" s="15">
        <v>0.76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>
        <f t="shared" ref="I18:I28" si="3">(E18-SUM(F18:G18))-K18</f>
        <v>0</v>
      </c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>
        <f t="shared" si="3"/>
        <v>0</v>
      </c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>
        <f t="shared" si="3"/>
        <v>0</v>
      </c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>
        <f t="shared" si="3"/>
        <v>0</v>
      </c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>
        <f t="shared" si="3"/>
        <v>0</v>
      </c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>
        <f t="shared" si="3"/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67</v>
      </c>
      <c r="G28" s="17">
        <f>SUM(G14:G27)</f>
        <v>0</v>
      </c>
      <c r="H28" s="18"/>
      <c r="I28" s="17">
        <f t="shared" si="3"/>
        <v>27</v>
      </c>
      <c r="J28" s="18"/>
      <c r="K28" s="17">
        <f>SUM(K14:K27)</f>
        <v>0</v>
      </c>
      <c r="L28" s="18"/>
      <c r="M28" s="17">
        <f>AVERAGE(M14:M27)</f>
        <v>82.333333333333329</v>
      </c>
      <c r="N28" s="19"/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0"/>
  <sheetViews>
    <sheetView tabSelected="1" topLeftCell="A4" zoomScale="85" zoomScaleNormal="85" zoomScaleSheetLayoutView="100" workbookViewId="0">
      <selection activeCell="C19" sqref="C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3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9" t="str">
        <f>'1'!A14</f>
        <v>GESTION DE RESIDUOS</v>
      </c>
      <c r="B14" s="9">
        <v>3</v>
      </c>
      <c r="C14" s="9" t="str">
        <f>'1'!C14</f>
        <v>606A</v>
      </c>
      <c r="D14" s="9" t="str">
        <f>'1'!D14</f>
        <v>IAMB</v>
      </c>
      <c r="E14" s="9">
        <f>'2'!E14</f>
        <v>22</v>
      </c>
      <c r="F14" s="9">
        <f>E14-I14</f>
        <v>20</v>
      </c>
      <c r="G14" s="9"/>
      <c r="H14" s="10">
        <f>F14/E14</f>
        <v>0.90909090909090906</v>
      </c>
      <c r="I14" s="9">
        <v>2</v>
      </c>
      <c r="J14" s="10">
        <f>I14/E14</f>
        <v>9.0909090909090912E-2</v>
      </c>
      <c r="K14" s="9"/>
      <c r="L14" s="10"/>
      <c r="M14" s="9">
        <v>78</v>
      </c>
      <c r="N14" s="15">
        <v>0.75</v>
      </c>
    </row>
    <row r="15" spans="1:14" s="11" customFormat="1" ht="25.5" x14ac:dyDescent="0.2">
      <c r="A15" s="9" t="str">
        <f>'1'!A15</f>
        <v>PROBABILIDAD Y ESTADISTICA AMBIENTAL</v>
      </c>
      <c r="B15" s="9">
        <v>4</v>
      </c>
      <c r="C15" s="9" t="str">
        <f>'1'!C15</f>
        <v>206A</v>
      </c>
      <c r="D15" s="9" t="str">
        <f>'1'!D15</f>
        <v>IAMB</v>
      </c>
      <c r="E15" s="9">
        <f>'2'!E15</f>
        <v>23</v>
      </c>
      <c r="F15" s="9">
        <f t="shared" ref="F15:F22" si="0">E15-I15</f>
        <v>18</v>
      </c>
      <c r="G15" s="9"/>
      <c r="H15" s="10">
        <f t="shared" ref="H15:H22" si="1">F15/E15</f>
        <v>0.78260869565217395</v>
      </c>
      <c r="I15" s="9">
        <v>5</v>
      </c>
      <c r="J15" s="10">
        <f t="shared" ref="J15:J22" si="2">I15/E15</f>
        <v>0.21739130434782608</v>
      </c>
      <c r="K15" s="9"/>
      <c r="L15" s="10"/>
      <c r="M15" s="9">
        <v>71</v>
      </c>
      <c r="N15" s="15">
        <v>0.74</v>
      </c>
    </row>
    <row r="16" spans="1:14" s="11" customFormat="1" ht="25.5" x14ac:dyDescent="0.2">
      <c r="A16" s="9" t="s">
        <v>46</v>
      </c>
      <c r="B16" s="9">
        <v>5</v>
      </c>
      <c r="C16" s="9" t="s">
        <v>42</v>
      </c>
      <c r="D16" s="9" t="s">
        <v>31</v>
      </c>
      <c r="E16" s="9">
        <v>23</v>
      </c>
      <c r="F16" s="9">
        <f t="shared" si="0"/>
        <v>18</v>
      </c>
      <c r="G16" s="9"/>
      <c r="H16" s="10">
        <f t="shared" si="1"/>
        <v>0.78260869565217395</v>
      </c>
      <c r="I16" s="9">
        <v>5</v>
      </c>
      <c r="J16" s="10">
        <f t="shared" si="2"/>
        <v>0.21739130434782608</v>
      </c>
      <c r="K16" s="9"/>
      <c r="L16" s="10"/>
      <c r="M16" s="9">
        <v>67</v>
      </c>
      <c r="N16" s="15">
        <v>0.78</v>
      </c>
    </row>
    <row r="17" spans="1:14" s="11" customFormat="1" ht="25.5" x14ac:dyDescent="0.2">
      <c r="A17" s="9" t="s">
        <v>46</v>
      </c>
      <c r="B17" s="9">
        <v>6</v>
      </c>
      <c r="C17" s="9" t="s">
        <v>42</v>
      </c>
      <c r="D17" s="9" t="s">
        <v>31</v>
      </c>
      <c r="E17" s="9">
        <v>23</v>
      </c>
      <c r="F17" s="9">
        <f t="shared" si="0"/>
        <v>17</v>
      </c>
      <c r="G17" s="9"/>
      <c r="H17" s="10">
        <f t="shared" si="1"/>
        <v>0.73913043478260865</v>
      </c>
      <c r="I17" s="9">
        <v>6</v>
      </c>
      <c r="J17" s="10">
        <f t="shared" si="2"/>
        <v>0.2608695652173913</v>
      </c>
      <c r="K17" s="9"/>
      <c r="L17" s="10"/>
      <c r="M17" s="9">
        <v>62</v>
      </c>
      <c r="N17" s="15">
        <v>0.74</v>
      </c>
    </row>
    <row r="18" spans="1:14" s="11" customFormat="1" ht="21.75" customHeight="1" x14ac:dyDescent="0.2">
      <c r="A18" s="9" t="str">
        <f>'1'!A16</f>
        <v>MANEJO DE CUENCAS</v>
      </c>
      <c r="B18" s="9">
        <v>4</v>
      </c>
      <c r="C18" s="9" t="str">
        <f>'1'!C16</f>
        <v>806A</v>
      </c>
      <c r="D18" s="9" t="str">
        <f>'1'!D16</f>
        <v>IAMB</v>
      </c>
      <c r="E18" s="9">
        <f>'2'!E16</f>
        <v>20</v>
      </c>
      <c r="F18" s="9">
        <f>E18-I18</f>
        <v>15</v>
      </c>
      <c r="G18" s="9"/>
      <c r="H18" s="10">
        <f t="shared" si="1"/>
        <v>0.75</v>
      </c>
      <c r="I18" s="9">
        <v>5</v>
      </c>
      <c r="J18" s="10">
        <f t="shared" si="2"/>
        <v>0.25</v>
      </c>
      <c r="K18" s="9"/>
      <c r="L18" s="10"/>
      <c r="M18" s="9">
        <v>67</v>
      </c>
      <c r="N18" s="15">
        <v>0.55000000000000004</v>
      </c>
    </row>
    <row r="19" spans="1:14" s="11" customFormat="1" ht="32.25" customHeight="1" x14ac:dyDescent="0.2">
      <c r="A19" s="9" t="s">
        <v>39</v>
      </c>
      <c r="B19" s="9">
        <v>5</v>
      </c>
      <c r="C19" s="9" t="s">
        <v>43</v>
      </c>
      <c r="D19" s="9" t="s">
        <v>31</v>
      </c>
      <c r="E19" s="9">
        <v>20</v>
      </c>
      <c r="F19" s="9">
        <f t="shared" si="0"/>
        <v>17</v>
      </c>
      <c r="G19" s="9"/>
      <c r="H19" s="10">
        <f>F19/E19</f>
        <v>0.85</v>
      </c>
      <c r="I19" s="9">
        <v>3</v>
      </c>
      <c r="J19" s="10">
        <f t="shared" si="2"/>
        <v>0.15</v>
      </c>
      <c r="K19" s="9"/>
      <c r="L19" s="10"/>
      <c r="M19" s="9">
        <v>59</v>
      </c>
      <c r="N19" s="15">
        <v>0.85</v>
      </c>
    </row>
    <row r="20" spans="1:14" s="11" customFormat="1" x14ac:dyDescent="0.2">
      <c r="A20" s="9" t="str">
        <f>'1'!A17</f>
        <v>CIENCIA E INGENIERIA DE MATERIALES</v>
      </c>
      <c r="B20" s="9">
        <v>4</v>
      </c>
      <c r="C20" s="9" t="str">
        <f>'1'!C17</f>
        <v>211A</v>
      </c>
      <c r="D20" s="9" t="str">
        <f>'1'!D17</f>
        <v>IMCT</v>
      </c>
      <c r="E20" s="9">
        <f>'2'!E17</f>
        <v>29</v>
      </c>
      <c r="F20" s="9">
        <f t="shared" si="0"/>
        <v>20</v>
      </c>
      <c r="G20" s="9"/>
      <c r="H20" s="10">
        <f t="shared" si="1"/>
        <v>0.68965517241379315</v>
      </c>
      <c r="I20" s="9">
        <v>9</v>
      </c>
      <c r="J20" s="10">
        <f t="shared" si="2"/>
        <v>0.31034482758620691</v>
      </c>
      <c r="K20" s="9"/>
      <c r="L20" s="10"/>
      <c r="M20" s="9">
        <v>61</v>
      </c>
      <c r="N20" s="15">
        <v>0.56000000000000005</v>
      </c>
    </row>
    <row r="21" spans="1:14" s="11" customFormat="1" x14ac:dyDescent="0.2">
      <c r="A21" s="9" t="s">
        <v>40</v>
      </c>
      <c r="B21" s="9">
        <v>5</v>
      </c>
      <c r="C21" s="9" t="s">
        <v>44</v>
      </c>
      <c r="D21" s="9" t="s">
        <v>47</v>
      </c>
      <c r="E21" s="9">
        <v>29</v>
      </c>
      <c r="F21" s="9">
        <f t="shared" si="0"/>
        <v>20</v>
      </c>
      <c r="G21" s="9"/>
      <c r="H21" s="10">
        <f t="shared" si="1"/>
        <v>0.68965517241379315</v>
      </c>
      <c r="I21" s="9">
        <v>9</v>
      </c>
      <c r="J21" s="10">
        <f t="shared" si="2"/>
        <v>0.31034482758620691</v>
      </c>
      <c r="K21" s="9"/>
      <c r="L21" s="10"/>
      <c r="M21" s="9">
        <v>60</v>
      </c>
      <c r="N21" s="15">
        <v>0.85</v>
      </c>
    </row>
    <row r="22" spans="1:14" s="11" customFormat="1" x14ac:dyDescent="0.2">
      <c r="A22" s="9" t="s">
        <v>40</v>
      </c>
      <c r="B22" s="9">
        <v>6</v>
      </c>
      <c r="C22" s="9" t="s">
        <v>44</v>
      </c>
      <c r="D22" s="9" t="s">
        <v>47</v>
      </c>
      <c r="E22" s="9">
        <v>29</v>
      </c>
      <c r="F22" s="9">
        <f t="shared" si="0"/>
        <v>19</v>
      </c>
      <c r="G22" s="9"/>
      <c r="H22" s="10">
        <f t="shared" si="1"/>
        <v>0.65517241379310343</v>
      </c>
      <c r="I22" s="9">
        <v>10</v>
      </c>
      <c r="J22" s="10">
        <f t="shared" si="2"/>
        <v>0.34482758620689657</v>
      </c>
      <c r="K22" s="9"/>
      <c r="L22" s="10"/>
      <c r="M22" s="9">
        <v>61</v>
      </c>
      <c r="N22" s="15">
        <v>0.28000000000000003</v>
      </c>
    </row>
    <row r="23" spans="1:14" s="11" customFormat="1" x14ac:dyDescent="0.2">
      <c r="A23" s="9">
        <f>'1'!A20</f>
        <v>0</v>
      </c>
      <c r="B23" s="9"/>
      <c r="C23" s="9">
        <f>'1'!C20</f>
        <v>0</v>
      </c>
      <c r="D23" s="9">
        <f>'1'!D20</f>
        <v>0</v>
      </c>
      <c r="E23" s="9">
        <f>'1'!E20</f>
        <v>0</v>
      </c>
      <c r="F23" s="9"/>
      <c r="G23" s="9"/>
      <c r="H23" s="10"/>
      <c r="I23" s="9">
        <f t="shared" ref="I22:I31" si="3">(E23-SUM(F23:G23))-K23</f>
        <v>0</v>
      </c>
      <c r="J23" s="10"/>
      <c r="K23" s="9"/>
      <c r="L23" s="10"/>
      <c r="M23" s="9"/>
      <c r="N23" s="15"/>
    </row>
    <row r="24" spans="1:14" s="11" customFormat="1" x14ac:dyDescent="0.2">
      <c r="A24" s="9">
        <f>'1'!A21</f>
        <v>0</v>
      </c>
      <c r="B24" s="9"/>
      <c r="C24" s="9">
        <f>'1'!C21</f>
        <v>0</v>
      </c>
      <c r="D24" s="9">
        <f>'1'!D21</f>
        <v>0</v>
      </c>
      <c r="E24" s="9">
        <f>'1'!E21</f>
        <v>0</v>
      </c>
      <c r="F24" s="9"/>
      <c r="G24" s="9"/>
      <c r="H24" s="10"/>
      <c r="I24" s="9">
        <f t="shared" si="3"/>
        <v>0</v>
      </c>
      <c r="J24" s="10"/>
      <c r="K24" s="9"/>
      <c r="L24" s="10"/>
      <c r="M24" s="9"/>
      <c r="N24" s="15"/>
    </row>
    <row r="25" spans="1:14" s="11" customFormat="1" x14ac:dyDescent="0.2">
      <c r="A25" s="9">
        <f>'1'!A22</f>
        <v>0</v>
      </c>
      <c r="B25" s="9"/>
      <c r="C25" s="9">
        <f>'1'!C22</f>
        <v>0</v>
      </c>
      <c r="D25" s="9">
        <f>'1'!D22</f>
        <v>0</v>
      </c>
      <c r="E25" s="9">
        <f>'1'!E22</f>
        <v>0</v>
      </c>
      <c r="F25" s="9"/>
      <c r="G25" s="9"/>
      <c r="H25" s="10"/>
      <c r="I25" s="9">
        <f t="shared" si="3"/>
        <v>0</v>
      </c>
      <c r="J25" s="10"/>
      <c r="K25" s="9"/>
      <c r="L25" s="10"/>
      <c r="M25" s="9"/>
      <c r="N25" s="15"/>
    </row>
    <row r="26" spans="1:14" s="11" customFormat="1" x14ac:dyDescent="0.2">
      <c r="A26" s="9">
        <f>'1'!A23</f>
        <v>0</v>
      </c>
      <c r="B26" s="9"/>
      <c r="C26" s="9">
        <f>'1'!C23</f>
        <v>0</v>
      </c>
      <c r="D26" s="9">
        <f>'1'!D23</f>
        <v>0</v>
      </c>
      <c r="E26" s="9">
        <f>'1'!E23</f>
        <v>0</v>
      </c>
      <c r="F26" s="9"/>
      <c r="G26" s="9"/>
      <c r="H26" s="10"/>
      <c r="I26" s="9">
        <f t="shared" si="3"/>
        <v>0</v>
      </c>
      <c r="J26" s="10"/>
      <c r="K26" s="9"/>
      <c r="L26" s="10"/>
      <c r="M26" s="9"/>
      <c r="N26" s="15"/>
    </row>
    <row r="27" spans="1:14" s="11" customFormat="1" x14ac:dyDescent="0.2">
      <c r="A27" s="9">
        <f>'1'!A24</f>
        <v>0</v>
      </c>
      <c r="B27" s="9"/>
      <c r="C27" s="9">
        <f>'1'!C24</f>
        <v>0</v>
      </c>
      <c r="D27" s="9">
        <f>'1'!D24</f>
        <v>0</v>
      </c>
      <c r="E27" s="9">
        <f>'1'!E24</f>
        <v>0</v>
      </c>
      <c r="F27" s="9"/>
      <c r="G27" s="9"/>
      <c r="H27" s="10"/>
      <c r="I27" s="9">
        <f t="shared" si="3"/>
        <v>0</v>
      </c>
      <c r="J27" s="10"/>
      <c r="K27" s="9"/>
      <c r="L27" s="10"/>
      <c r="M27" s="9"/>
      <c r="N27" s="15"/>
    </row>
    <row r="28" spans="1:14" s="11" customFormat="1" x14ac:dyDescent="0.2">
      <c r="A28" s="9">
        <f>'1'!A25</f>
        <v>0</v>
      </c>
      <c r="B28" s="9"/>
      <c r="C28" s="9">
        <f>'1'!C25</f>
        <v>0</v>
      </c>
      <c r="D28" s="9">
        <f>'1'!D25</f>
        <v>0</v>
      </c>
      <c r="E28" s="9">
        <f>'1'!E25</f>
        <v>0</v>
      </c>
      <c r="F28" s="9"/>
      <c r="G28" s="9"/>
      <c r="H28" s="10"/>
      <c r="I28" s="9">
        <f t="shared" si="3"/>
        <v>0</v>
      </c>
      <c r="J28" s="10"/>
      <c r="K28" s="9"/>
      <c r="L28" s="10"/>
      <c r="M28" s="9"/>
      <c r="N28" s="15"/>
    </row>
    <row r="29" spans="1:14" s="11" customFormat="1" x14ac:dyDescent="0.2">
      <c r="A29" s="9">
        <f>'1'!A26</f>
        <v>0</v>
      </c>
      <c r="B29" s="9"/>
      <c r="C29" s="9">
        <f>'1'!C26</f>
        <v>0</v>
      </c>
      <c r="D29" s="9">
        <f>'1'!D26</f>
        <v>0</v>
      </c>
      <c r="E29" s="9">
        <f>'1'!E26</f>
        <v>0</v>
      </c>
      <c r="F29" s="9"/>
      <c r="G29" s="9"/>
      <c r="H29" s="10"/>
      <c r="I29" s="9">
        <f t="shared" si="3"/>
        <v>0</v>
      </c>
      <c r="J29" s="10"/>
      <c r="K29" s="9"/>
      <c r="L29" s="10"/>
      <c r="M29" s="9"/>
      <c r="N29" s="15"/>
    </row>
    <row r="30" spans="1:14" s="11" customFormat="1" ht="16.5" customHeight="1" x14ac:dyDescent="0.2">
      <c r="A30" s="9">
        <f>'1'!A27</f>
        <v>0</v>
      </c>
      <c r="B30" s="9"/>
      <c r="C30" s="9">
        <f>'1'!C27</f>
        <v>0</v>
      </c>
      <c r="D30" s="9">
        <f>'1'!D27</f>
        <v>0</v>
      </c>
      <c r="E30" s="9">
        <f>'1'!E27</f>
        <v>0</v>
      </c>
      <c r="F30" s="9"/>
      <c r="G30" s="9"/>
      <c r="H30" s="10"/>
      <c r="I30" s="9">
        <f t="shared" si="3"/>
        <v>0</v>
      </c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218</v>
      </c>
      <c r="F31" s="17">
        <f>SUM(F14:F30)</f>
        <v>164</v>
      </c>
      <c r="G31" s="17">
        <f>SUM(G14:G30)</f>
        <v>0</v>
      </c>
      <c r="H31" s="18"/>
      <c r="I31" s="17">
        <f t="shared" si="3"/>
        <v>54</v>
      </c>
      <c r="J31" s="18"/>
      <c r="K31" s="17">
        <f>SUM(K14:K30)</f>
        <v>0</v>
      </c>
      <c r="L31" s="18"/>
      <c r="M31" s="17">
        <f>AVERAGE(M14:M30)</f>
        <v>65.111111111111114</v>
      </c>
      <c r="N31" s="19"/>
    </row>
    <row r="33" spans="1:14" ht="120" customHeight="1" x14ac:dyDescent="0.2">
      <c r="A33" s="33" t="s">
        <v>26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</row>
    <row r="35" spans="1:14" x14ac:dyDescent="0.2">
      <c r="A35" s="12"/>
    </row>
    <row r="36" spans="1:14" x14ac:dyDescent="0.2">
      <c r="B36" s="27" t="s">
        <v>27</v>
      </c>
      <c r="C36" s="27"/>
      <c r="D36" s="27"/>
      <c r="G36" s="28" t="s">
        <v>28</v>
      </c>
      <c r="H36" s="28"/>
      <c r="I36" s="28"/>
      <c r="J36" s="28"/>
    </row>
    <row r="37" spans="1:14" ht="62.25" customHeight="1" x14ac:dyDescent="0.2">
      <c r="B37" s="29"/>
      <c r="C37" s="29"/>
      <c r="D37" s="29"/>
      <c r="G37" s="30"/>
      <c r="H37" s="30"/>
      <c r="I37" s="30"/>
      <c r="J37" s="30"/>
    </row>
    <row r="38" spans="1:14" hidden="1" x14ac:dyDescent="0.2">
      <c r="A38" s="22" t="e">
        <v>#REF!</v>
      </c>
      <c r="B38" s="22"/>
      <c r="C38" s="6"/>
      <c r="E38" s="22"/>
      <c r="F38" s="22"/>
      <c r="G38" s="22"/>
      <c r="H38" s="22"/>
    </row>
    <row r="39" spans="1:14" hidden="1" x14ac:dyDescent="0.2"/>
    <row r="40" spans="1:14" ht="45" customHeight="1" x14ac:dyDescent="0.2">
      <c r="B40" s="23" t="str">
        <f>B10</f>
        <v>ERASTO DEL ÁNGEL PÉREZ</v>
      </c>
      <c r="C40" s="23"/>
      <c r="D40" s="23"/>
      <c r="E40" s="13"/>
      <c r="F40" s="13"/>
      <c r="G40" s="24" t="s">
        <v>34</v>
      </c>
      <c r="H40" s="24"/>
      <c r="I40" s="24"/>
      <c r="J40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4"/>
  <sheetViews>
    <sheetView topLeftCell="A4" zoomScale="85" zoomScaleNormal="85" zoomScaleSheetLayoutView="100" workbookViewId="0">
      <selection activeCell="H17" sqref="H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9" width="7.57031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 t="s">
        <v>32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>
        <v>4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ht="58.5" customHeight="1" x14ac:dyDescent="0.2">
      <c r="A14" s="9" t="str">
        <f>'3'!A14</f>
        <v>GESTION DE RESIDUOS</v>
      </c>
      <c r="B14" s="9">
        <v>4</v>
      </c>
      <c r="C14" s="9" t="str">
        <f>'3'!C14</f>
        <v>606A</v>
      </c>
      <c r="D14" s="9" t="str">
        <f>'1'!D14</f>
        <v>IAMB</v>
      </c>
      <c r="E14" s="9">
        <v>27</v>
      </c>
      <c r="F14" s="9">
        <f>E14-I14</f>
        <v>23</v>
      </c>
      <c r="G14" s="9"/>
      <c r="H14" s="10"/>
      <c r="I14" s="9">
        <v>4</v>
      </c>
      <c r="J14" s="10"/>
      <c r="K14" s="9"/>
      <c r="L14" s="10"/>
      <c r="M14" s="9">
        <v>69</v>
      </c>
      <c r="N14" s="15">
        <v>0.67</v>
      </c>
    </row>
    <row r="15" spans="1:14" s="11" customFormat="1" ht="25.5" x14ac:dyDescent="0.2">
      <c r="A15" s="9" t="str">
        <f>'3'!A15</f>
        <v>PROBABILIDAD Y ESTADISTICA AMBIENTAL</v>
      </c>
      <c r="B15" s="9">
        <v>4</v>
      </c>
      <c r="C15" s="9" t="s">
        <v>35</v>
      </c>
      <c r="D15" s="9" t="str">
        <f>'3'!D15</f>
        <v>IAMB</v>
      </c>
      <c r="E15" s="9">
        <v>29</v>
      </c>
      <c r="F15" s="9">
        <f t="shared" ref="F15:F19" si="0">E15-I15</f>
        <v>20</v>
      </c>
      <c r="G15" s="9"/>
      <c r="H15" s="10"/>
      <c r="I15" s="9">
        <v>9</v>
      </c>
      <c r="J15" s="10"/>
      <c r="K15" s="9"/>
      <c r="L15" s="10"/>
      <c r="M15" s="9">
        <v>64</v>
      </c>
      <c r="N15" s="15">
        <v>0.7</v>
      </c>
    </row>
    <row r="16" spans="1:14" s="11" customFormat="1" ht="25.5" x14ac:dyDescent="0.2">
      <c r="A16" s="9" t="str">
        <f>'3'!A15</f>
        <v>PROBABILIDAD Y ESTADISTICA AMBIENTAL</v>
      </c>
      <c r="B16" s="9">
        <v>5</v>
      </c>
      <c r="C16" s="9" t="s">
        <v>35</v>
      </c>
      <c r="D16" s="9" t="str">
        <f>'3'!D15</f>
        <v>IAMB</v>
      </c>
      <c r="E16" s="9">
        <v>29</v>
      </c>
      <c r="F16" s="9">
        <f t="shared" si="0"/>
        <v>19</v>
      </c>
      <c r="G16" s="9"/>
      <c r="H16" s="10"/>
      <c r="I16" s="9">
        <v>10</v>
      </c>
      <c r="J16" s="10"/>
      <c r="K16" s="9"/>
      <c r="L16" s="10"/>
      <c r="M16" s="9">
        <v>60</v>
      </c>
      <c r="N16" s="15">
        <v>0.65</v>
      </c>
    </row>
    <row r="17" spans="1:14" s="11" customFormat="1" ht="25.5" x14ac:dyDescent="0.2">
      <c r="A17" s="9" t="str">
        <f>'3'!A15</f>
        <v>PROBABILIDAD Y ESTADISTICA AMBIENTAL</v>
      </c>
      <c r="B17" s="9">
        <v>6</v>
      </c>
      <c r="C17" s="9" t="s">
        <v>35</v>
      </c>
      <c r="D17" s="9" t="str">
        <f>'3'!D15</f>
        <v>IAMB</v>
      </c>
      <c r="E17" s="9">
        <v>29</v>
      </c>
      <c r="F17" s="9">
        <f t="shared" si="0"/>
        <v>20</v>
      </c>
      <c r="G17" s="9"/>
      <c r="H17" s="10"/>
      <c r="I17" s="9">
        <v>9</v>
      </c>
      <c r="J17" s="10"/>
      <c r="K17" s="9"/>
      <c r="L17" s="10"/>
      <c r="M17" s="9">
        <v>62</v>
      </c>
      <c r="N17" s="15">
        <v>0.69</v>
      </c>
    </row>
    <row r="18" spans="1:14" s="11" customFormat="1" x14ac:dyDescent="0.2">
      <c r="A18" s="9" t="str">
        <f>'3'!A18</f>
        <v>MANEJO DE CUENCAS</v>
      </c>
      <c r="B18" s="9">
        <v>4</v>
      </c>
      <c r="C18" s="9" t="s">
        <v>36</v>
      </c>
      <c r="D18" s="9" t="str">
        <f>'1'!D17</f>
        <v>IMCT</v>
      </c>
      <c r="E18" s="9">
        <f>'3'!E18</f>
        <v>20</v>
      </c>
      <c r="F18" s="9">
        <f t="shared" si="0"/>
        <v>20</v>
      </c>
      <c r="G18" s="9"/>
      <c r="H18" s="10"/>
      <c r="I18" s="9">
        <v>0</v>
      </c>
      <c r="J18" s="10"/>
      <c r="K18" s="9"/>
      <c r="L18" s="10"/>
      <c r="M18" s="9">
        <v>84</v>
      </c>
      <c r="N18" s="15">
        <v>0.65</v>
      </c>
    </row>
    <row r="19" spans="1:14" s="11" customFormat="1" x14ac:dyDescent="0.2">
      <c r="A19" s="9" t="str">
        <f>'3'!A18</f>
        <v>MANEJO DE CUENCAS</v>
      </c>
      <c r="B19" s="9">
        <v>4</v>
      </c>
      <c r="C19" s="9" t="s">
        <v>37</v>
      </c>
      <c r="D19" s="9" t="s">
        <v>31</v>
      </c>
      <c r="E19" s="9">
        <f>'3'!E20</f>
        <v>29</v>
      </c>
      <c r="F19" s="9">
        <f t="shared" si="0"/>
        <v>27</v>
      </c>
      <c r="G19" s="9"/>
      <c r="H19" s="10"/>
      <c r="I19" s="9">
        <v>2</v>
      </c>
      <c r="J19" s="10"/>
      <c r="K19" s="9"/>
      <c r="L19" s="10"/>
      <c r="M19" s="9">
        <v>81</v>
      </c>
      <c r="N19" s="15">
        <v>0.89</v>
      </c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ht="16.5" customHeight="1" x14ac:dyDescent="0.2">
      <c r="A24" s="9">
        <f>'1'!A27</f>
        <v>0</v>
      </c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ht="13.5" thickBot="1" x14ac:dyDescent="0.25">
      <c r="A25" s="16" t="s">
        <v>24</v>
      </c>
      <c r="B25" s="17" t="s">
        <v>25</v>
      </c>
      <c r="C25" s="17" t="s">
        <v>25</v>
      </c>
      <c r="D25" s="17" t="s">
        <v>25</v>
      </c>
      <c r="E25" s="17">
        <f>SUM(E14:E24)</f>
        <v>163</v>
      </c>
      <c r="F25" s="17">
        <f>SUM(F14:F24)</f>
        <v>129</v>
      </c>
      <c r="G25" s="17">
        <f>SUM(G14:G24)</f>
        <v>0</v>
      </c>
      <c r="H25" s="18">
        <f>SUM(F25:G25)/E25</f>
        <v>0.79141104294478526</v>
      </c>
      <c r="I25" s="17">
        <f t="shared" ref="I25" si="1">(E25-SUM(F25:G25))-K25</f>
        <v>34</v>
      </c>
      <c r="J25" s="18">
        <f t="shared" ref="J25" si="2">I25/E25</f>
        <v>0.20858895705521471</v>
      </c>
      <c r="K25" s="17">
        <f>SUM(K14:K24)</f>
        <v>0</v>
      </c>
      <c r="L25" s="18">
        <f t="shared" ref="L25" si="3">K25/E25</f>
        <v>0</v>
      </c>
      <c r="M25" s="17">
        <f>AVERAGE(M14:M24)</f>
        <v>70</v>
      </c>
      <c r="N25" s="19">
        <f>AVERAGE(N14:N24)</f>
        <v>0.70833333333333337</v>
      </c>
    </row>
    <row r="27" spans="1:14" ht="120" customHeight="1" x14ac:dyDescent="0.2">
      <c r="A27" s="33" t="s">
        <v>26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</row>
    <row r="29" spans="1:14" x14ac:dyDescent="0.2">
      <c r="A29" s="12"/>
    </row>
    <row r="30" spans="1:14" x14ac:dyDescent="0.2">
      <c r="B30" s="27" t="s">
        <v>27</v>
      </c>
      <c r="C30" s="27"/>
      <c r="D30" s="27"/>
      <c r="G30" s="28" t="s">
        <v>28</v>
      </c>
      <c r="H30" s="28"/>
      <c r="I30" s="28"/>
      <c r="J30" s="28"/>
    </row>
    <row r="31" spans="1:14" ht="62.25" customHeight="1" x14ac:dyDescent="0.2">
      <c r="B31" s="29"/>
      <c r="C31" s="29"/>
      <c r="D31" s="29"/>
      <c r="G31" s="30"/>
      <c r="H31" s="30"/>
      <c r="I31" s="30"/>
      <c r="J31" s="30"/>
    </row>
    <row r="32" spans="1:14" hidden="1" x14ac:dyDescent="0.2">
      <c r="A32" s="22" t="e">
        <v>#REF!</v>
      </c>
      <c r="B32" s="22"/>
      <c r="C32" s="6"/>
      <c r="E32" s="22"/>
      <c r="F32" s="22"/>
      <c r="G32" s="22"/>
      <c r="H32" s="22"/>
    </row>
    <row r="33" spans="2:10" hidden="1" x14ac:dyDescent="0.2"/>
    <row r="34" spans="2:10" ht="45" customHeight="1" x14ac:dyDescent="0.2">
      <c r="B34" s="23" t="str">
        <f>B10</f>
        <v>ERASTO DEL ÁNGEL PÉREZ</v>
      </c>
      <c r="C34" s="23"/>
      <c r="D34" s="23"/>
      <c r="E34" s="13"/>
      <c r="F34" s="13"/>
      <c r="G34" s="23" t="s">
        <v>34</v>
      </c>
      <c r="H34" s="23"/>
      <c r="I34" s="23"/>
      <c r="J34" s="23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7:N27"/>
    <mergeCell ref="B31:D31"/>
    <mergeCell ref="G31:J31"/>
    <mergeCell ref="B30:D30"/>
    <mergeCell ref="G30:J30"/>
    <mergeCell ref="A32:B32"/>
    <mergeCell ref="E32:H32"/>
    <mergeCell ref="B34:D34"/>
    <mergeCell ref="G34:J34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opLeftCell="A4" zoomScale="85" zoomScaleNormal="85" zoomScaleSheetLayoutView="100" workbookViewId="0">
      <selection activeCell="H28" sqref="H2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1" t="s">
        <v>0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8" t="s">
        <v>30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8" t="s">
        <v>1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0" t="s">
        <v>29</v>
      </c>
      <c r="C8" s="30"/>
      <c r="D8" s="14" t="s">
        <v>5</v>
      </c>
      <c r="E8" s="20">
        <f>'1'!E8</f>
        <v>4</v>
      </c>
      <c r="F8"/>
      <c r="G8" s="4" t="s">
        <v>6</v>
      </c>
      <c r="H8" s="20">
        <f>'1'!H8</f>
        <v>4</v>
      </c>
      <c r="I8" s="36" t="s">
        <v>7</v>
      </c>
      <c r="J8" s="36"/>
      <c r="K8" s="36"/>
      <c r="L8" s="30" t="str">
        <f>'1'!L8</f>
        <v>FEBRERO-JUNIO 2025</v>
      </c>
      <c r="M8" s="30"/>
      <c r="N8" s="30"/>
    </row>
    <row r="10" spans="1:14" x14ac:dyDescent="0.2">
      <c r="A10" s="4" t="s">
        <v>8</v>
      </c>
      <c r="B10" s="30" t="str">
        <f>'1'!B10</f>
        <v>ERASTO DEL ÁNGEL PÉREZ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7" t="s">
        <v>9</v>
      </c>
      <c r="B12" s="34" t="s">
        <v>10</v>
      </c>
      <c r="C12" s="34" t="s">
        <v>11</v>
      </c>
      <c r="D12" s="25" t="s">
        <v>12</v>
      </c>
      <c r="E12" s="25" t="s">
        <v>13</v>
      </c>
      <c r="F12" s="25" t="s">
        <v>14</v>
      </c>
      <c r="G12" s="25"/>
      <c r="H12" s="25" t="s">
        <v>15</v>
      </c>
      <c r="I12" s="25" t="s">
        <v>16</v>
      </c>
      <c r="J12" s="25" t="s">
        <v>17</v>
      </c>
      <c r="K12" s="25" t="s">
        <v>18</v>
      </c>
      <c r="L12" s="25" t="s">
        <v>19</v>
      </c>
      <c r="M12" s="25" t="s">
        <v>20</v>
      </c>
      <c r="N12" s="31" t="s">
        <v>21</v>
      </c>
    </row>
    <row r="13" spans="1:14" x14ac:dyDescent="0.2">
      <c r="A13" s="38"/>
      <c r="B13" s="35"/>
      <c r="C13" s="35"/>
      <c r="D13" s="26"/>
      <c r="E13" s="26"/>
      <c r="F13" s="7" t="s">
        <v>22</v>
      </c>
      <c r="G13" s="7" t="s">
        <v>23</v>
      </c>
      <c r="H13" s="26"/>
      <c r="I13" s="26"/>
      <c r="J13" s="26"/>
      <c r="K13" s="26"/>
      <c r="L13" s="26"/>
      <c r="M13" s="26"/>
      <c r="N13" s="32"/>
    </row>
    <row r="14" spans="1:14" s="11" customFormat="1" x14ac:dyDescent="0.2">
      <c r="A14" s="21" t="str">
        <f>'1'!A14</f>
        <v>GESTION DE RESIDUOS</v>
      </c>
      <c r="B14" s="9" t="s">
        <v>18</v>
      </c>
      <c r="C14" s="9" t="str">
        <f>'1'!C14</f>
        <v>606A</v>
      </c>
      <c r="D14" s="9" t="str">
        <f>'1'!D14</f>
        <v>IAMB</v>
      </c>
      <c r="E14" s="9">
        <f>'3'!E14</f>
        <v>22</v>
      </c>
      <c r="F14" s="9">
        <f>E14-G14-I14</f>
        <v>18</v>
      </c>
      <c r="G14" s="9"/>
      <c r="H14" s="10">
        <f>(F14+G14)/E14</f>
        <v>0.81818181818181823</v>
      </c>
      <c r="I14" s="9">
        <v>4</v>
      </c>
      <c r="J14" s="10">
        <f t="shared" ref="J14:J28" si="0">I14/E14</f>
        <v>0.18181818181818182</v>
      </c>
      <c r="K14" s="9">
        <v>0</v>
      </c>
      <c r="L14" s="10">
        <f t="shared" ref="L14:L28" si="1">K14/E14</f>
        <v>0</v>
      </c>
      <c r="M14" s="9">
        <v>75</v>
      </c>
      <c r="N14" s="15">
        <v>0.67</v>
      </c>
    </row>
    <row r="15" spans="1:14" s="11" customFormat="1" ht="25.5" x14ac:dyDescent="0.2">
      <c r="A15" s="21" t="str">
        <f>'1'!A15</f>
        <v>PROBABILIDAD Y ESTADISTICA AMBIENTAL</v>
      </c>
      <c r="B15" s="9" t="s">
        <v>18</v>
      </c>
      <c r="C15" s="9" t="str">
        <f>'1'!C15</f>
        <v>206A</v>
      </c>
      <c r="D15" s="9" t="str">
        <f>'1'!D15</f>
        <v>IAMB</v>
      </c>
      <c r="E15" s="9">
        <f>'3'!E15</f>
        <v>23</v>
      </c>
      <c r="F15" s="9">
        <f>E15-G15-I15</f>
        <v>12</v>
      </c>
      <c r="G15" s="9">
        <v>7</v>
      </c>
      <c r="H15" s="10">
        <f t="shared" ref="H15:H17" si="2">(F15+G15)/E15</f>
        <v>0.82608695652173914</v>
      </c>
      <c r="I15" s="9">
        <v>4</v>
      </c>
      <c r="J15" s="10">
        <f t="shared" si="0"/>
        <v>0.17391304347826086</v>
      </c>
      <c r="K15" s="9">
        <v>0</v>
      </c>
      <c r="L15" s="10">
        <f t="shared" si="1"/>
        <v>0</v>
      </c>
      <c r="M15" s="9">
        <v>76</v>
      </c>
      <c r="N15" s="15">
        <v>0.73</v>
      </c>
    </row>
    <row r="16" spans="1:14" s="11" customFormat="1" x14ac:dyDescent="0.2">
      <c r="A16" s="21" t="str">
        <f>'1'!A16</f>
        <v>MANEJO DE CUENCAS</v>
      </c>
      <c r="B16" s="9" t="s">
        <v>18</v>
      </c>
      <c r="C16" s="9" t="str">
        <f>'1'!C16</f>
        <v>806A</v>
      </c>
      <c r="D16" s="9" t="str">
        <f>'1'!D16</f>
        <v>IAMB</v>
      </c>
      <c r="E16" s="9">
        <f>'3'!E18</f>
        <v>20</v>
      </c>
      <c r="F16" s="9">
        <f>E16-G16-I16</f>
        <v>20</v>
      </c>
      <c r="G16" s="9"/>
      <c r="H16" s="10">
        <f t="shared" si="2"/>
        <v>1</v>
      </c>
      <c r="I16" s="9">
        <v>0</v>
      </c>
      <c r="J16" s="10">
        <f t="shared" si="0"/>
        <v>0</v>
      </c>
      <c r="K16" s="9">
        <v>0</v>
      </c>
      <c r="L16" s="10">
        <f t="shared" si="1"/>
        <v>0</v>
      </c>
      <c r="M16" s="9">
        <v>90</v>
      </c>
      <c r="N16" s="15">
        <v>0.7</v>
      </c>
    </row>
    <row r="17" spans="1:14" s="11" customFormat="1" x14ac:dyDescent="0.2">
      <c r="A17" s="21" t="str">
        <f>'1'!A17</f>
        <v>CIENCIA E INGENIERIA DE MATERIALES</v>
      </c>
      <c r="B17" s="9" t="s">
        <v>18</v>
      </c>
      <c r="C17" s="9" t="str">
        <f>'1'!C17</f>
        <v>211A</v>
      </c>
      <c r="D17" s="9" t="str">
        <f>'1'!D17</f>
        <v>IMCT</v>
      </c>
      <c r="E17" s="9">
        <f>'3'!E20</f>
        <v>29</v>
      </c>
      <c r="F17" s="9">
        <f>E17-G17-I17</f>
        <v>27</v>
      </c>
      <c r="G17" s="9">
        <v>1</v>
      </c>
      <c r="H17" s="10">
        <f t="shared" si="2"/>
        <v>0.96551724137931039</v>
      </c>
      <c r="I17" s="9">
        <v>1</v>
      </c>
      <c r="J17" s="10">
        <f t="shared" si="0"/>
        <v>3.4482758620689655E-2</v>
      </c>
      <c r="K17" s="9">
        <v>0</v>
      </c>
      <c r="L17" s="10">
        <f t="shared" si="1"/>
        <v>0</v>
      </c>
      <c r="M17" s="9">
        <v>83</v>
      </c>
      <c r="N17" s="15">
        <v>0.83</v>
      </c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94</v>
      </c>
      <c r="F28" s="17">
        <f>SUM(F14:F27)</f>
        <v>77</v>
      </c>
      <c r="G28" s="17">
        <f>SUM(G14:G27)</f>
        <v>8</v>
      </c>
      <c r="H28" s="18">
        <f>SUM(F28:G28)/E28</f>
        <v>0.9042553191489362</v>
      </c>
      <c r="I28" s="17">
        <f t="shared" ref="I28" si="3">(E28-SUM(F28:G28))-K28</f>
        <v>9</v>
      </c>
      <c r="J28" s="18">
        <f t="shared" si="0"/>
        <v>9.5744680851063829E-2</v>
      </c>
      <c r="K28" s="17">
        <f>SUM(K14:K27)</f>
        <v>0</v>
      </c>
      <c r="L28" s="18">
        <f t="shared" si="1"/>
        <v>0</v>
      </c>
      <c r="M28" s="17">
        <f>AVERAGE(M14:M27)</f>
        <v>81</v>
      </c>
      <c r="N28" s="19">
        <f>AVERAGE(N14:N27)</f>
        <v>0.73249999999999993</v>
      </c>
    </row>
    <row r="30" spans="1:14" ht="120" customHeight="1" x14ac:dyDescent="0.2">
      <c r="A30" s="33" t="s">
        <v>26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</row>
    <row r="32" spans="1:14" x14ac:dyDescent="0.2">
      <c r="A32" s="12"/>
    </row>
    <row r="33" spans="1:10" x14ac:dyDescent="0.2">
      <c r="B33" s="27" t="s">
        <v>27</v>
      </c>
      <c r="C33" s="27"/>
      <c r="D33" s="27"/>
      <c r="G33" s="28" t="s">
        <v>28</v>
      </c>
      <c r="H33" s="28"/>
      <c r="I33" s="28"/>
      <c r="J33" s="28"/>
    </row>
    <row r="34" spans="1:10" ht="62.25" customHeight="1" x14ac:dyDescent="0.2">
      <c r="B34" s="29"/>
      <c r="C34" s="29"/>
      <c r="D34" s="29"/>
      <c r="G34" s="30"/>
      <c r="H34" s="30"/>
      <c r="I34" s="30"/>
      <c r="J34" s="30"/>
    </row>
    <row r="35" spans="1:10" hidden="1" x14ac:dyDescent="0.2">
      <c r="A35" s="22" t="e">
        <v>#REF!</v>
      </c>
      <c r="B35" s="22"/>
      <c r="C35" s="6"/>
      <c r="E35" s="22"/>
      <c r="F35" s="22"/>
      <c r="G35" s="22"/>
      <c r="H35" s="22"/>
    </row>
    <row r="36" spans="1:10" hidden="1" x14ac:dyDescent="0.2"/>
    <row r="37" spans="1:10" ht="45" customHeight="1" x14ac:dyDescent="0.2">
      <c r="B37" s="23" t="str">
        <f>B10</f>
        <v>ERASTO DEL ÁNGEL PÉREZ</v>
      </c>
      <c r="C37" s="23"/>
      <c r="D37" s="23"/>
      <c r="E37" s="13"/>
      <c r="F37" s="13"/>
      <c r="G37" s="24" t="s">
        <v>34</v>
      </c>
      <c r="H37" s="24"/>
      <c r="I37" s="24"/>
      <c r="J37" s="24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erasto del angel perez</cp:lastModifiedBy>
  <cp:revision/>
  <dcterms:created xsi:type="dcterms:W3CDTF">2021-11-22T14:45:25Z</dcterms:created>
  <dcterms:modified xsi:type="dcterms:W3CDTF">2025-06-06T07:10:14Z</dcterms:modified>
  <cp:category/>
  <cp:contentStatus/>
</cp:coreProperties>
</file>