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YO\Downloads\"/>
    </mc:Choice>
  </mc:AlternateContent>
  <xr:revisionPtr revIDLastSave="0" documentId="13_ncr:1_{14D7E836-763A-4D96-BC01-0DD0087561AC}" xr6:coauthVersionLast="36" xr6:coauthVersionMax="47" xr10:uidLastSave="{00000000-0000-0000-0000-000000000000}"/>
  <bookViews>
    <workbookView xWindow="0" yWindow="0" windowWidth="12288" windowHeight="59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</workbook>
</file>

<file path=xl/calcChain.xml><?xml version="1.0" encoding="utf-8"?>
<calcChain xmlns="http://schemas.openxmlformats.org/spreadsheetml/2006/main">
  <c r="N19" i="10" l="1"/>
  <c r="N17" i="10"/>
  <c r="N15" i="10"/>
  <c r="N14" i="10"/>
  <c r="L14" i="10" l="1"/>
  <c r="I17" i="10"/>
  <c r="I18" i="10"/>
  <c r="I19" i="10"/>
  <c r="L19" i="10"/>
  <c r="N18" i="24" l="1"/>
  <c r="N28" i="24" s="1"/>
  <c r="N15" i="23"/>
  <c r="I14" i="10"/>
  <c r="I15" i="10"/>
  <c r="L15" i="10"/>
  <c r="I16" i="10"/>
  <c r="L16" i="10"/>
  <c r="L17" i="10"/>
  <c r="L18" i="10"/>
  <c r="N18" i="22"/>
  <c r="L18" i="22"/>
  <c r="I18" i="22"/>
  <c r="N17" i="22"/>
  <c r="L17" i="22"/>
  <c r="I17" i="22"/>
  <c r="N16" i="22"/>
  <c r="L16" i="22"/>
  <c r="I16" i="22"/>
  <c r="N15" i="22"/>
  <c r="N28" i="22" s="1"/>
  <c r="L15" i="22"/>
  <c r="I15" i="22"/>
  <c r="N14" i="22"/>
  <c r="L14" i="22"/>
  <c r="I14" i="22"/>
  <c r="G37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L14" i="25"/>
  <c r="J14" i="25"/>
  <c r="I14" i="25"/>
  <c r="H14" i="25"/>
  <c r="D14" i="25"/>
  <c r="C14" i="25"/>
  <c r="A14" i="25"/>
  <c r="B10" i="25"/>
  <c r="B37" i="25" s="1"/>
  <c r="L8" i="25"/>
  <c r="H8" i="25"/>
  <c r="E8" i="25"/>
  <c r="G37" i="24"/>
  <c r="M28" i="24"/>
  <c r="K28" i="24"/>
  <c r="G28" i="24"/>
  <c r="F28" i="24"/>
  <c r="H18" i="24"/>
  <c r="L17" i="24"/>
  <c r="L16" i="24"/>
  <c r="L15" i="24"/>
  <c r="B10" i="24"/>
  <c r="B37" i="24" s="1"/>
  <c r="L8" i="24"/>
  <c r="H8" i="24"/>
  <c r="E8" i="24"/>
  <c r="G37" i="23"/>
  <c r="N28" i="23"/>
  <c r="M28" i="23"/>
  <c r="K28" i="23"/>
  <c r="G28" i="23"/>
  <c r="F28" i="23"/>
  <c r="I18" i="23"/>
  <c r="J18" i="23" s="1"/>
  <c r="L18" i="23"/>
  <c r="L17" i="23"/>
  <c r="L16" i="23"/>
  <c r="L15" i="23"/>
  <c r="L14" i="23"/>
  <c r="B10" i="23"/>
  <c r="B37" i="23" s="1"/>
  <c r="L8" i="23"/>
  <c r="H8" i="23"/>
  <c r="E8" i="23"/>
  <c r="E6" i="23"/>
  <c r="G37" i="22"/>
  <c r="M28" i="22"/>
  <c r="K28" i="22"/>
  <c r="G28" i="22"/>
  <c r="F28" i="22"/>
  <c r="E28" i="22"/>
  <c r="B10" i="22"/>
  <c r="B37" i="22" s="1"/>
  <c r="L8" i="22"/>
  <c r="H8" i="22"/>
  <c r="E8" i="22"/>
  <c r="E6" i="22"/>
  <c r="B37" i="10"/>
  <c r="M28" i="10"/>
  <c r="K28" i="10"/>
  <c r="F28" i="10"/>
  <c r="E28" i="10"/>
  <c r="I28" i="22" l="1"/>
  <c r="L28" i="10"/>
  <c r="I14" i="23"/>
  <c r="J14" i="23" s="1"/>
  <c r="H14" i="23"/>
  <c r="H16" i="23"/>
  <c r="I16" i="23"/>
  <c r="J16" i="23" s="1"/>
  <c r="H15" i="24"/>
  <c r="I15" i="24"/>
  <c r="J15" i="24" s="1"/>
  <c r="H17" i="24"/>
  <c r="E28" i="24"/>
  <c r="H28" i="24" s="1"/>
  <c r="I17" i="24"/>
  <c r="J17" i="24" s="1"/>
  <c r="H18" i="23"/>
  <c r="H17" i="23"/>
  <c r="E28" i="23"/>
  <c r="I28" i="23" s="1"/>
  <c r="J28" i="23" s="1"/>
  <c r="H14" i="24"/>
  <c r="I18" i="24"/>
  <c r="J18" i="24" s="1"/>
  <c r="I15" i="23"/>
  <c r="J15" i="23" s="1"/>
  <c r="I17" i="23"/>
  <c r="J17" i="23" s="1"/>
  <c r="I14" i="24"/>
  <c r="J14" i="24" s="1"/>
  <c r="I16" i="24"/>
  <c r="J16" i="24" s="1"/>
  <c r="H15" i="23"/>
  <c r="H16" i="24"/>
  <c r="L28" i="22"/>
  <c r="N28" i="10"/>
  <c r="I28" i="10"/>
  <c r="L14" i="24"/>
  <c r="L18" i="24"/>
  <c r="H15" i="25"/>
  <c r="H16" i="25"/>
  <c r="H17" i="25"/>
  <c r="H18" i="25"/>
  <c r="E28" i="25"/>
  <c r="L15" i="25"/>
  <c r="L16" i="25"/>
  <c r="L17" i="25"/>
  <c r="L18" i="25"/>
  <c r="I28" i="24" l="1"/>
  <c r="J28" i="24" s="1"/>
  <c r="L28" i="24"/>
  <c r="H28" i="23"/>
  <c r="L28" i="23"/>
  <c r="H28" i="25"/>
  <c r="I28" i="25"/>
  <c r="J28" i="25" s="1"/>
  <c r="L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00000000-0006-0000-0000-000003000000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E8" authorId="0" shapeId="0" xr:uid="{00000000-0006-0000-01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00000000-0006-0000-0100-000004000000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<sst xmlns="http://schemas.openxmlformats.org/spreadsheetml/2006/main" count="246" uniqueCount="47">
  <si>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</si>
  <si>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</si>
  <si>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</si>
  <si>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</si>
  <si>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</si>
  <si>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</si>
  <si>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1°</t>
  </si>
  <si>
    <t>Grupos Atendidos:</t>
  </si>
  <si>
    <t>Asig. dif.</t>
  </si>
  <si>
    <t>Periodo Escolar:</t>
  </si>
  <si>
    <t>PROFESOR (A):</t>
  </si>
  <si>
    <t>MTI. ANGELINA MÁRQUEZ JIMÉNEZ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</si>
  <si>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</si>
  <si>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</si>
  <si>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</si>
  <si>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</si>
  <si>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</si>
  <si>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</si>
  <si>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</si>
  <si>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</si>
  <si>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</si>
  <si>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</si>
  <si>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</si>
  <si>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</si>
  <si>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</si>
  <si>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</si>
  <si>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</si>
  <si>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ISIC</t>
  </si>
  <si>
    <t>S/E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</si>
  <si>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</si>
  <si>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</si>
  <si>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</si>
  <si>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</si>
  <si>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</si>
  <si>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ISC. DIEGO DE JESÚS VELAZQUEZ LUCHO</t>
  </si>
  <si>
    <t>Final</t>
  </si>
  <si>
    <t>II</t>
  </si>
  <si>
    <t>TOPICOS AVANZADOS DE PROGRAMACION</t>
  </si>
  <si>
    <t>404A</t>
  </si>
  <si>
    <t>TALLER DE SISTEMAS OPERATIVOS</t>
  </si>
  <si>
    <t>404B</t>
  </si>
  <si>
    <t>804 AP</t>
  </si>
  <si>
    <t>COMPUTACIÓN EN LA NUBE</t>
  </si>
  <si>
    <t>FEBRERO - JUNIO 2025</t>
  </si>
  <si>
    <t>TÓPICOS AVANZADOS DE PROGRAMACIÓN</t>
  </si>
  <si>
    <t>404 A</t>
  </si>
  <si>
    <t>404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</si>
</sst>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9" fontId="11" fillId="0" borderId="16" xfId="0" applyNumberFormat="1" applyFont="1" applyFill="1" applyBorder="1" applyAlignment="1" applyProtection="1">
      <alignment horizontal="center" vertical="center" wrapText="1"/>
    </xf>
    <xf numFmtId="9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9" fontId="5" fillId="0" borderId="16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/>
    <xf numFmtId="0" fontId="13" fillId="0" borderId="0" xfId="0" applyFont="1" applyBorder="1" applyAlignment="1"/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6" fillId="0" borderId="11" xfId="0" applyFont="1" applyBorder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260" y="55880"/>
          <a:ext cx="132397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33020"/>
          <a:ext cx="1323975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66675"/>
          <a:ext cx="1323975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44450"/>
          <a:ext cx="1323975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22225"/>
          <a:ext cx="1323975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="80" zoomScaleNormal="108" workbookViewId="0">
      <selection activeCell="C27" sqref="C27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6.4414062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5" ht="62.25" customHeight="1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5">
      <c r="A2" s="3"/>
      <c r="B2" s="3"/>
      <c r="C2" s="3"/>
      <c r="E2" s="3"/>
      <c r="F2" s="3"/>
      <c r="G2" s="3"/>
      <c r="H2" s="3"/>
      <c r="I2" s="3"/>
      <c r="J2" s="3"/>
      <c r="K2" s="3"/>
    </row>
    <row r="3" spans="1:15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5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5" ht="14.4">
      <c r="A6" s="57" t="s">
        <v>3</v>
      </c>
      <c r="B6" s="57"/>
      <c r="C6" s="57"/>
      <c r="D6" s="57"/>
      <c r="E6" s="58" t="s">
        <v>4</v>
      </c>
      <c r="F6" s="52"/>
      <c r="G6" s="52"/>
      <c r="H6" s="52"/>
      <c r="I6" s="52"/>
      <c r="J6" s="17"/>
      <c r="K6" s="17"/>
      <c r="L6" s="17"/>
      <c r="M6" s="17"/>
      <c r="N6" s="1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5" ht="13.8">
      <c r="A8" s="4" t="s">
        <v>5</v>
      </c>
      <c r="B8" s="49" t="s">
        <v>6</v>
      </c>
      <c r="C8" s="49"/>
      <c r="D8" s="6" t="s">
        <v>7</v>
      </c>
      <c r="E8" s="15">
        <v>5</v>
      </c>
      <c r="G8" s="4" t="s">
        <v>8</v>
      </c>
      <c r="H8" s="15">
        <v>3</v>
      </c>
      <c r="I8" s="50" t="s">
        <v>9</v>
      </c>
      <c r="J8" s="50"/>
      <c r="K8" s="50"/>
      <c r="L8" s="33" t="s">
        <v>43</v>
      </c>
      <c r="M8" s="33"/>
      <c r="N8" s="34"/>
      <c r="O8" s="55"/>
    </row>
    <row r="9" spans="1:15" ht="13.2" customHeight="1">
      <c r="O9" s="55"/>
    </row>
    <row r="10" spans="1:15" ht="14.4">
      <c r="A10" s="4" t="s">
        <v>10</v>
      </c>
      <c r="B10" s="51" t="s">
        <v>11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5">
      <c r="B11" s="7"/>
      <c r="C11" s="7"/>
      <c r="E11" s="7"/>
      <c r="F11" s="7"/>
      <c r="G11" s="7"/>
      <c r="H11" s="7"/>
      <c r="I11" s="7"/>
      <c r="J11" s="7"/>
      <c r="K11" s="7"/>
    </row>
    <row r="12" spans="1:15">
      <c r="A12" s="43" t="s">
        <v>12</v>
      </c>
      <c r="B12" s="45" t="s">
        <v>13</v>
      </c>
      <c r="C12" s="45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37" t="s">
        <v>24</v>
      </c>
    </row>
    <row r="13" spans="1:15">
      <c r="A13" s="44"/>
      <c r="B13" s="46"/>
      <c r="C13" s="46"/>
      <c r="D13" s="36"/>
      <c r="E13" s="36"/>
      <c r="F13" s="8" t="s">
        <v>25</v>
      </c>
      <c r="G13" s="8" t="s">
        <v>26</v>
      </c>
      <c r="H13" s="36"/>
      <c r="I13" s="36"/>
      <c r="J13" s="36"/>
      <c r="K13" s="36"/>
      <c r="L13" s="36"/>
      <c r="M13" s="36"/>
      <c r="N13" s="38"/>
    </row>
    <row r="14" spans="1:15" s="1" customFormat="1" ht="28.8" customHeight="1">
      <c r="A14" s="26" t="s">
        <v>42</v>
      </c>
      <c r="B14" s="27" t="s">
        <v>24</v>
      </c>
      <c r="C14" s="27" t="s">
        <v>41</v>
      </c>
      <c r="D14" s="27" t="s">
        <v>27</v>
      </c>
      <c r="E14" s="27">
        <v>14</v>
      </c>
      <c r="F14" s="27">
        <v>14</v>
      </c>
      <c r="G14" s="28"/>
      <c r="H14" s="29"/>
      <c r="I14" s="28">
        <f>(E14-SUM(F14:G14))-K14</f>
        <v>0</v>
      </c>
      <c r="J14" s="29"/>
      <c r="K14" s="28">
        <v>0</v>
      </c>
      <c r="L14" s="29">
        <f t="shared" ref="L14" si="0">K14/E14</f>
        <v>0</v>
      </c>
      <c r="M14" s="31">
        <v>91.43</v>
      </c>
      <c r="N14" s="30">
        <f>10/14</f>
        <v>0.7142857142857143</v>
      </c>
    </row>
    <row r="15" spans="1:15" s="1" customFormat="1" ht="26.4">
      <c r="A15" s="26" t="s">
        <v>42</v>
      </c>
      <c r="B15" s="27" t="s">
        <v>36</v>
      </c>
      <c r="C15" s="27" t="s">
        <v>41</v>
      </c>
      <c r="D15" s="27" t="s">
        <v>27</v>
      </c>
      <c r="E15" s="27">
        <v>14</v>
      </c>
      <c r="F15" s="27">
        <v>14</v>
      </c>
      <c r="G15" s="28"/>
      <c r="H15" s="29"/>
      <c r="I15" s="28">
        <f>(E15-SUM(F15:G15))-K15</f>
        <v>0</v>
      </c>
      <c r="J15" s="29"/>
      <c r="K15" s="28">
        <v>0</v>
      </c>
      <c r="L15" s="29">
        <f t="shared" ref="L15:L19" si="1">K15/E15</f>
        <v>0</v>
      </c>
      <c r="M15" s="27">
        <v>82</v>
      </c>
      <c r="N15" s="30">
        <f>7/14</f>
        <v>0.5</v>
      </c>
    </row>
    <row r="16" spans="1:15" s="1" customFormat="1" ht="28.2" customHeight="1">
      <c r="A16" s="26" t="s">
        <v>44</v>
      </c>
      <c r="B16" s="27" t="s">
        <v>28</v>
      </c>
      <c r="C16" s="27" t="s">
        <v>38</v>
      </c>
      <c r="D16" s="27" t="s">
        <v>27</v>
      </c>
      <c r="E16" s="27">
        <v>27</v>
      </c>
      <c r="F16" s="27">
        <v>0</v>
      </c>
      <c r="G16" s="28"/>
      <c r="H16" s="29"/>
      <c r="I16" s="28">
        <f>(E16-SUM(F16:G16))-K16</f>
        <v>27</v>
      </c>
      <c r="J16" s="29"/>
      <c r="K16" s="28">
        <v>0</v>
      </c>
      <c r="L16" s="29">
        <f t="shared" si="1"/>
        <v>0</v>
      </c>
      <c r="M16" s="31">
        <v>0</v>
      </c>
      <c r="N16" s="30">
        <v>0</v>
      </c>
    </row>
    <row r="17" spans="1:14" s="1" customFormat="1">
      <c r="A17" s="26" t="s">
        <v>39</v>
      </c>
      <c r="B17" s="27" t="s">
        <v>24</v>
      </c>
      <c r="C17" s="27" t="s">
        <v>45</v>
      </c>
      <c r="D17" s="27" t="s">
        <v>27</v>
      </c>
      <c r="E17" s="27">
        <v>29</v>
      </c>
      <c r="F17" s="27">
        <v>27</v>
      </c>
      <c r="G17" s="28"/>
      <c r="H17" s="29"/>
      <c r="I17" s="28">
        <f t="shared" ref="I17:I19" si="2">(E17-SUM(F17:G17))-K17</f>
        <v>2</v>
      </c>
      <c r="J17" s="29"/>
      <c r="K17" s="28">
        <v>0</v>
      </c>
      <c r="L17" s="29">
        <f t="shared" si="1"/>
        <v>0</v>
      </c>
      <c r="M17" s="31">
        <v>81.62</v>
      </c>
      <c r="N17" s="30">
        <f>18/29</f>
        <v>0.62068965517241381</v>
      </c>
    </row>
    <row r="18" spans="1:14" s="1" customFormat="1" ht="26.4">
      <c r="A18" s="26" t="s">
        <v>44</v>
      </c>
      <c r="B18" s="27" t="s">
        <v>28</v>
      </c>
      <c r="C18" s="27" t="s">
        <v>40</v>
      </c>
      <c r="D18" s="27" t="s">
        <v>27</v>
      </c>
      <c r="E18" s="27">
        <v>12</v>
      </c>
      <c r="F18" s="27">
        <v>0</v>
      </c>
      <c r="G18" s="28"/>
      <c r="H18" s="32"/>
      <c r="I18" s="28">
        <f t="shared" si="2"/>
        <v>12</v>
      </c>
      <c r="J18" s="29"/>
      <c r="K18" s="28">
        <v>0</v>
      </c>
      <c r="L18" s="29">
        <f t="shared" si="1"/>
        <v>0</v>
      </c>
      <c r="M18" s="27">
        <v>0</v>
      </c>
      <c r="N18" s="30">
        <v>0</v>
      </c>
    </row>
    <row r="19" spans="1:14" s="1" customFormat="1">
      <c r="A19" s="26" t="s">
        <v>39</v>
      </c>
      <c r="B19" s="27" t="s">
        <v>24</v>
      </c>
      <c r="C19" s="27" t="s">
        <v>46</v>
      </c>
      <c r="D19" s="27" t="s">
        <v>27</v>
      </c>
      <c r="E19" s="21">
        <v>18</v>
      </c>
      <c r="F19" s="21">
        <v>17</v>
      </c>
      <c r="G19" s="9"/>
      <c r="H19" s="32"/>
      <c r="I19" s="28">
        <f t="shared" si="2"/>
        <v>1</v>
      </c>
      <c r="J19" s="29"/>
      <c r="K19" s="28">
        <v>0</v>
      </c>
      <c r="L19" s="29">
        <f t="shared" si="1"/>
        <v>0</v>
      </c>
      <c r="M19" s="27">
        <v>71.44</v>
      </c>
      <c r="N19" s="30">
        <f>11/18</f>
        <v>0.61111111111111116</v>
      </c>
    </row>
    <row r="20" spans="1:14" s="1" customFormat="1">
      <c r="A20" s="23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23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23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23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23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23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23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23"/>
      <c r="B27" s="9"/>
      <c r="C27" s="9"/>
      <c r="D27" s="9"/>
      <c r="E27" s="9"/>
      <c r="F27" s="9"/>
      <c r="G27" s="9"/>
      <c r="H27" s="10"/>
      <c r="I27" s="20"/>
      <c r="J27" s="10"/>
      <c r="K27" s="9"/>
      <c r="L27" s="10"/>
      <c r="M27" s="9"/>
      <c r="N27" s="18"/>
    </row>
    <row r="28" spans="1:14" ht="13.8" thickBot="1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114</v>
      </c>
      <c r="F28" s="12">
        <f>SUM(F14:F27)</f>
        <v>72</v>
      </c>
      <c r="G28" s="12">
        <v>0</v>
      </c>
      <c r="H28" s="13"/>
      <c r="I28" s="12">
        <f t="shared" ref="I28" si="3">(E28-SUM(F28:G28))-K28</f>
        <v>42</v>
      </c>
      <c r="J28" s="13"/>
      <c r="K28" s="12">
        <f>SUM(K14:K27)</f>
        <v>0</v>
      </c>
      <c r="L28" s="13">
        <f t="shared" ref="L28" si="4">K28/E28</f>
        <v>0</v>
      </c>
      <c r="M28" s="12">
        <f>AVERAGE(M14:M27)</f>
        <v>54.414999999999999</v>
      </c>
      <c r="N28" s="19">
        <f>AVERAGE(N14:N27)</f>
        <v>0.40768108009487319</v>
      </c>
    </row>
    <row r="30" spans="1:14" ht="120" customHeight="1">
      <c r="A30" s="47" t="s">
        <v>31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2" spans="1:14">
      <c r="A32" s="14"/>
    </row>
    <row r="33" spans="1:10">
      <c r="B33" s="48" t="s">
        <v>32</v>
      </c>
      <c r="C33" s="48"/>
      <c r="D33" s="48"/>
      <c r="G33" s="53" t="s">
        <v>33</v>
      </c>
      <c r="H33" s="53"/>
      <c r="I33" s="53"/>
      <c r="J33" s="53"/>
    </row>
    <row r="34" spans="1:10" ht="32.1" customHeight="1">
      <c r="B34" s="54"/>
      <c r="C34" s="54"/>
      <c r="D34" s="54"/>
      <c r="G34" s="49"/>
      <c r="H34" s="49"/>
      <c r="I34" s="49"/>
      <c r="J34" s="49"/>
    </row>
    <row r="35" spans="1:10" hidden="1">
      <c r="A35" s="39" t="e">
        <v>#REF!</v>
      </c>
      <c r="B35" s="39"/>
      <c r="C35" s="7"/>
      <c r="E35" s="39"/>
      <c r="F35" s="39"/>
      <c r="G35" s="39"/>
      <c r="H35" s="39"/>
    </row>
    <row r="36" spans="1:10" hidden="1"/>
    <row r="37" spans="1:10" ht="45" customHeight="1">
      <c r="B37" s="40" t="str">
        <f>B10</f>
        <v>MTI. ANGELINA MÁRQUEZ JIMÉNEZ</v>
      </c>
      <c r="C37" s="40"/>
      <c r="D37" s="40"/>
      <c r="E37" s="16"/>
      <c r="F37" s="16"/>
      <c r="G37" s="41" t="s">
        <v>34</v>
      </c>
      <c r="H37" s="42"/>
      <c r="I37" s="42"/>
      <c r="J37" s="42"/>
    </row>
  </sheetData>
  <mergeCells count="31">
    <mergeCell ref="O8:O9"/>
    <mergeCell ref="B1:N1"/>
    <mergeCell ref="A3:N3"/>
    <mergeCell ref="A5:N5"/>
    <mergeCell ref="A6:D6"/>
    <mergeCell ref="E6:I6"/>
    <mergeCell ref="G34:J34"/>
    <mergeCell ref="B8:C8"/>
    <mergeCell ref="I8:K8"/>
    <mergeCell ref="B10:L10"/>
    <mergeCell ref="F12:G12"/>
    <mergeCell ref="K12:K13"/>
    <mergeCell ref="L12:L13"/>
    <mergeCell ref="G33:J33"/>
    <mergeCell ref="B34:D34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</mergeCells>
  <pageMargins left="0.70866141732283505" right="0.70866141732283505" top="0.74803149606299202" bottom="1.0629921259842501" header="0.31496062992126" footer="0.31496062992126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A2" zoomScale="95" zoomScaleNormal="95" workbookViewId="0">
      <selection activeCell="C19" sqref="C19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>
      <c r="A6" s="57" t="s">
        <v>3</v>
      </c>
      <c r="B6" s="57"/>
      <c r="C6" s="57"/>
      <c r="D6" s="57"/>
      <c r="E6" s="59" t="str">
        <f>'1'!E6:I6</f>
        <v xml:space="preserve">EN SISTEMAS COMPUTACIONALES </v>
      </c>
      <c r="F6" s="59"/>
      <c r="G6" s="59"/>
      <c r="H6" s="59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49">
        <v>2</v>
      </c>
      <c r="C8" s="49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50" t="s">
        <v>9</v>
      </c>
      <c r="J8" s="50"/>
      <c r="K8" s="50"/>
      <c r="L8" s="49" t="str">
        <f>'1'!L8</f>
        <v>FEBRERO - JUNIO 2025</v>
      </c>
      <c r="M8" s="49"/>
      <c r="N8" s="49"/>
    </row>
    <row r="10" spans="1:14">
      <c r="A10" s="4" t="s">
        <v>10</v>
      </c>
      <c r="B10" s="49" t="str">
        <f>'1'!B10</f>
        <v>MTI. ANGELINA MÁRQUEZ JIMÉNEZ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3" t="s">
        <v>12</v>
      </c>
      <c r="B12" s="45" t="s">
        <v>13</v>
      </c>
      <c r="C12" s="45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37" t="s">
        <v>24</v>
      </c>
    </row>
    <row r="13" spans="1:14">
      <c r="A13" s="44"/>
      <c r="B13" s="46"/>
      <c r="C13" s="46"/>
      <c r="D13" s="36"/>
      <c r="E13" s="36"/>
      <c r="F13" s="8" t="s">
        <v>25</v>
      </c>
      <c r="G13" s="8" t="s">
        <v>26</v>
      </c>
      <c r="H13" s="36"/>
      <c r="I13" s="36"/>
      <c r="J13" s="36"/>
      <c r="K13" s="36"/>
      <c r="L13" s="36"/>
      <c r="M13" s="36"/>
      <c r="N13" s="38"/>
    </row>
    <row r="14" spans="1:14" s="1" customFormat="1">
      <c r="A14" s="26" t="s">
        <v>39</v>
      </c>
      <c r="B14" s="27" t="s">
        <v>24</v>
      </c>
      <c r="C14" s="27" t="s">
        <v>38</v>
      </c>
      <c r="D14" s="27" t="s">
        <v>27</v>
      </c>
      <c r="E14" s="27">
        <v>33</v>
      </c>
      <c r="F14" s="21">
        <v>22</v>
      </c>
      <c r="G14" s="9"/>
      <c r="H14" s="10"/>
      <c r="I14" s="9">
        <f t="shared" ref="I14:I18" si="0">(E14-SUM(F14:G14))-K14</f>
        <v>11</v>
      </c>
      <c r="J14" s="10"/>
      <c r="K14" s="9">
        <v>0</v>
      </c>
      <c r="L14" s="10">
        <f t="shared" ref="L14:L18" si="1">K14/E14</f>
        <v>0</v>
      </c>
      <c r="M14" s="21">
        <v>81</v>
      </c>
      <c r="N14" s="24">
        <f>22/24</f>
        <v>0.91666666666666663</v>
      </c>
    </row>
    <row r="15" spans="1:14" s="1" customFormat="1" ht="26.4">
      <c r="A15" s="26" t="s">
        <v>37</v>
      </c>
      <c r="B15" s="27" t="s">
        <v>28</v>
      </c>
      <c r="C15" s="27" t="s">
        <v>38</v>
      </c>
      <c r="D15" s="27" t="s">
        <v>27</v>
      </c>
      <c r="E15" s="27">
        <v>27</v>
      </c>
      <c r="F15" s="21">
        <v>15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21">
        <v>48</v>
      </c>
      <c r="N15" s="24">
        <f>15/23</f>
        <v>0.65217391304347827</v>
      </c>
    </row>
    <row r="16" spans="1:14" s="1" customFormat="1">
      <c r="A16" s="26" t="s">
        <v>39</v>
      </c>
      <c r="B16" s="27" t="s">
        <v>24</v>
      </c>
      <c r="C16" s="27" t="s">
        <v>40</v>
      </c>
      <c r="D16" s="27" t="s">
        <v>27</v>
      </c>
      <c r="E16" s="27">
        <v>27</v>
      </c>
      <c r="F16" s="21">
        <v>13</v>
      </c>
      <c r="G16" s="9"/>
      <c r="H16" s="10"/>
      <c r="I16" s="9">
        <f t="shared" si="0"/>
        <v>14</v>
      </c>
      <c r="J16" s="10"/>
      <c r="K16" s="9">
        <v>0</v>
      </c>
      <c r="L16" s="10">
        <f t="shared" si="1"/>
        <v>0</v>
      </c>
      <c r="M16" s="25">
        <v>59</v>
      </c>
      <c r="N16" s="24">
        <f>13/20</f>
        <v>0.65</v>
      </c>
    </row>
    <row r="17" spans="1:14" s="1" customFormat="1" ht="26.4">
      <c r="A17" s="26" t="s">
        <v>37</v>
      </c>
      <c r="B17" s="27" t="s">
        <v>28</v>
      </c>
      <c r="C17" s="27" t="s">
        <v>40</v>
      </c>
      <c r="D17" s="27" t="s">
        <v>27</v>
      </c>
      <c r="E17" s="27">
        <v>16</v>
      </c>
      <c r="F17" s="21">
        <v>10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25">
        <v>71</v>
      </c>
      <c r="N17" s="24">
        <f>10/13</f>
        <v>0.76923076923076927</v>
      </c>
    </row>
    <row r="18" spans="1:14" s="1" customFormat="1" ht="26.4">
      <c r="A18" s="26" t="s">
        <v>42</v>
      </c>
      <c r="B18" s="27" t="s">
        <v>24</v>
      </c>
      <c r="C18" s="27" t="s">
        <v>41</v>
      </c>
      <c r="D18" s="27" t="s">
        <v>27</v>
      </c>
      <c r="E18" s="27">
        <v>12</v>
      </c>
      <c r="F18" s="21">
        <v>14</v>
      </c>
      <c r="G18" s="9"/>
      <c r="H18" s="22"/>
      <c r="I18" s="20">
        <f t="shared" si="0"/>
        <v>-2</v>
      </c>
      <c r="J18" s="10"/>
      <c r="K18" s="9">
        <v>0</v>
      </c>
      <c r="L18" s="10">
        <f t="shared" si="1"/>
        <v>0</v>
      </c>
      <c r="M18" s="21">
        <v>54</v>
      </c>
      <c r="N18" s="24">
        <f>14/22</f>
        <v>0.63636363636363635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20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74</v>
      </c>
      <c r="G28" s="12">
        <f>SUM(G14:G27)</f>
        <v>0</v>
      </c>
      <c r="H28" s="13"/>
      <c r="I28" s="12">
        <f t="shared" ref="I28" si="2">(E28-SUM(F28:G28))-K28</f>
        <v>41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62.6</v>
      </c>
      <c r="N28" s="19">
        <f>AVERAGE(N14:N27)</f>
        <v>0.72488699706091009</v>
      </c>
    </row>
    <row r="30" spans="1:14" ht="120" customHeight="1">
      <c r="A30" s="47" t="s">
        <v>31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2" spans="1:14">
      <c r="A32" s="14"/>
    </row>
    <row r="33" spans="1:10">
      <c r="B33" s="48" t="s">
        <v>32</v>
      </c>
      <c r="C33" s="48"/>
      <c r="D33" s="48"/>
      <c r="G33" s="53" t="s">
        <v>33</v>
      </c>
      <c r="H33" s="53"/>
      <c r="I33" s="53"/>
      <c r="J33" s="53"/>
    </row>
    <row r="34" spans="1:10" ht="62.25" customHeight="1">
      <c r="B34" s="54"/>
      <c r="C34" s="54"/>
      <c r="D34" s="54"/>
      <c r="G34" s="49"/>
      <c r="H34" s="49"/>
      <c r="I34" s="49"/>
      <c r="J34" s="49"/>
    </row>
    <row r="35" spans="1:10" hidden="1">
      <c r="A35" s="39" t="e">
        <v>#REF!</v>
      </c>
      <c r="B35" s="39"/>
      <c r="C35" s="7"/>
      <c r="E35" s="39"/>
      <c r="F35" s="39"/>
      <c r="G35" s="39"/>
      <c r="H35" s="39"/>
    </row>
    <row r="36" spans="1:10" hidden="1"/>
    <row r="37" spans="1:10" ht="45" customHeight="1">
      <c r="B37" s="40" t="str">
        <f>B10</f>
        <v>MTI. ANGELINA MÁRQUEZ JIMÉNEZ</v>
      </c>
      <c r="C37" s="40"/>
      <c r="D37" s="40"/>
      <c r="E37" s="16"/>
      <c r="F37" s="16"/>
      <c r="G37" s="41" t="str">
        <f>'1'!G37:J37</f>
        <v>ISC. DIEGO DE JESÚS VELAZQUEZ LUCHO</v>
      </c>
      <c r="H37" s="41"/>
      <c r="I37" s="41"/>
      <c r="J37" s="41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A23" zoomScale="115" zoomScaleNormal="115" workbookViewId="0">
      <selection activeCell="N19" sqref="N19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>
      <c r="A6" s="57" t="s">
        <v>3</v>
      </c>
      <c r="B6" s="57"/>
      <c r="C6" s="57"/>
      <c r="D6" s="57"/>
      <c r="E6" s="59" t="str">
        <f>'1'!E6:I6</f>
        <v xml:space="preserve">EN SISTEMAS COMPUTACIONALES </v>
      </c>
      <c r="F6" s="59"/>
      <c r="G6" s="59"/>
      <c r="H6" s="59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49">
        <v>3</v>
      </c>
      <c r="C8" s="49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50" t="s">
        <v>9</v>
      </c>
      <c r="J8" s="50"/>
      <c r="K8" s="50"/>
      <c r="L8" s="49" t="str">
        <f>'1'!L8</f>
        <v>FEBRERO - JUNIO 2025</v>
      </c>
      <c r="M8" s="49"/>
      <c r="N8" s="49"/>
    </row>
    <row r="10" spans="1:14">
      <c r="A10" s="4" t="s">
        <v>10</v>
      </c>
      <c r="B10" s="49" t="str">
        <f>'1'!B10</f>
        <v>MTI. ANGELINA MÁRQUEZ JIMÉNEZ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3" t="s">
        <v>12</v>
      </c>
      <c r="B12" s="45" t="s">
        <v>13</v>
      </c>
      <c r="C12" s="45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37" t="s">
        <v>24</v>
      </c>
    </row>
    <row r="13" spans="1:14">
      <c r="A13" s="44"/>
      <c r="B13" s="46"/>
      <c r="C13" s="46"/>
      <c r="D13" s="36"/>
      <c r="E13" s="36"/>
      <c r="F13" s="8" t="s">
        <v>25</v>
      </c>
      <c r="G13" s="8" t="s">
        <v>26</v>
      </c>
      <c r="H13" s="36"/>
      <c r="I13" s="36"/>
      <c r="J13" s="36"/>
      <c r="K13" s="36"/>
      <c r="L13" s="36"/>
      <c r="M13" s="36"/>
      <c r="N13" s="38"/>
    </row>
    <row r="14" spans="1:14" s="1" customFormat="1">
      <c r="A14" s="26" t="s">
        <v>39</v>
      </c>
      <c r="B14" s="27" t="s">
        <v>24</v>
      </c>
      <c r="C14" s="27" t="s">
        <v>38</v>
      </c>
      <c r="D14" s="27" t="s">
        <v>27</v>
      </c>
      <c r="E14" s="27">
        <v>33</v>
      </c>
      <c r="F14" s="9">
        <v>17</v>
      </c>
      <c r="G14" s="9"/>
      <c r="H14" s="10">
        <f t="shared" ref="H14:H18" si="0">F14/E14</f>
        <v>0.51515151515151514</v>
      </c>
      <c r="I14" s="9">
        <f t="shared" ref="I14:I28" si="1">(E14-SUM(F14:G14))-K14</f>
        <v>16</v>
      </c>
      <c r="J14" s="10">
        <f t="shared" ref="J14:J28" si="2">I14/E14</f>
        <v>0.48484848484848486</v>
      </c>
      <c r="K14" s="9"/>
      <c r="L14" s="10">
        <f t="shared" ref="L14:L28" si="3">K14/E14</f>
        <v>0</v>
      </c>
      <c r="M14" s="9">
        <v>60</v>
      </c>
      <c r="N14" s="18">
        <v>0.71</v>
      </c>
    </row>
    <row r="15" spans="1:14" s="1" customFormat="1" ht="26.4">
      <c r="A15" s="26" t="s">
        <v>37</v>
      </c>
      <c r="B15" s="27" t="s">
        <v>28</v>
      </c>
      <c r="C15" s="27" t="s">
        <v>38</v>
      </c>
      <c r="D15" s="27" t="s">
        <v>27</v>
      </c>
      <c r="E15" s="27">
        <v>27</v>
      </c>
      <c r="F15" s="9">
        <v>17</v>
      </c>
      <c r="G15" s="9"/>
      <c r="H15" s="10">
        <f t="shared" si="0"/>
        <v>0.62962962962962965</v>
      </c>
      <c r="I15" s="9">
        <f t="shared" si="1"/>
        <v>10</v>
      </c>
      <c r="J15" s="10">
        <f t="shared" si="2"/>
        <v>0.37037037037037035</v>
      </c>
      <c r="K15" s="9"/>
      <c r="L15" s="10">
        <f t="shared" si="3"/>
        <v>0</v>
      </c>
      <c r="M15" s="9">
        <v>61</v>
      </c>
      <c r="N15" s="18">
        <f>17/23</f>
        <v>0.73913043478260865</v>
      </c>
    </row>
    <row r="16" spans="1:14" s="1" customFormat="1">
      <c r="A16" s="26" t="s">
        <v>39</v>
      </c>
      <c r="B16" s="27" t="s">
        <v>24</v>
      </c>
      <c r="C16" s="27" t="s">
        <v>40</v>
      </c>
      <c r="D16" s="27" t="s">
        <v>27</v>
      </c>
      <c r="E16" s="27">
        <v>27</v>
      </c>
      <c r="F16" s="9">
        <v>16</v>
      </c>
      <c r="G16" s="9"/>
      <c r="H16" s="10">
        <f t="shared" si="0"/>
        <v>0.59259259259259256</v>
      </c>
      <c r="I16" s="9">
        <f t="shared" si="1"/>
        <v>11</v>
      </c>
      <c r="J16" s="10">
        <f t="shared" si="2"/>
        <v>0.40740740740740738</v>
      </c>
      <c r="K16" s="9"/>
      <c r="L16" s="10">
        <f t="shared" si="3"/>
        <v>0</v>
      </c>
      <c r="M16" s="9">
        <v>70</v>
      </c>
      <c r="N16" s="18">
        <v>0.8</v>
      </c>
    </row>
    <row r="17" spans="1:14" s="1" customFormat="1" ht="26.4">
      <c r="A17" s="26" t="s">
        <v>37</v>
      </c>
      <c r="B17" s="27" t="s">
        <v>28</v>
      </c>
      <c r="C17" s="27" t="s">
        <v>40</v>
      </c>
      <c r="D17" s="27" t="s">
        <v>27</v>
      </c>
      <c r="E17" s="27">
        <v>16</v>
      </c>
      <c r="F17" s="9">
        <v>10</v>
      </c>
      <c r="G17" s="9"/>
      <c r="H17" s="10">
        <f t="shared" si="0"/>
        <v>0.625</v>
      </c>
      <c r="I17" s="9">
        <f t="shared" si="1"/>
        <v>6</v>
      </c>
      <c r="J17" s="10">
        <f t="shared" si="2"/>
        <v>0.375</v>
      </c>
      <c r="K17" s="9"/>
      <c r="L17" s="10">
        <f t="shared" si="3"/>
        <v>0</v>
      </c>
      <c r="M17" s="9">
        <v>68</v>
      </c>
      <c r="N17" s="18">
        <v>0.77</v>
      </c>
    </row>
    <row r="18" spans="1:14" s="1" customFormat="1" ht="26.4">
      <c r="A18" s="26" t="s">
        <v>42</v>
      </c>
      <c r="B18" s="27" t="s">
        <v>24</v>
      </c>
      <c r="C18" s="27" t="s">
        <v>41</v>
      </c>
      <c r="D18" s="27" t="s">
        <v>27</v>
      </c>
      <c r="E18" s="27">
        <v>12</v>
      </c>
      <c r="F18" s="9">
        <v>18</v>
      </c>
      <c r="G18" s="9"/>
      <c r="H18" s="10">
        <f t="shared" si="0"/>
        <v>1.5</v>
      </c>
      <c r="I18" s="9">
        <f t="shared" si="1"/>
        <v>-6</v>
      </c>
      <c r="J18" s="10">
        <f t="shared" si="2"/>
        <v>-0.5</v>
      </c>
      <c r="K18" s="9"/>
      <c r="L18" s="10">
        <f t="shared" si="3"/>
        <v>0</v>
      </c>
      <c r="M18" s="9">
        <v>70</v>
      </c>
      <c r="N18" s="18">
        <v>0.82</v>
      </c>
    </row>
    <row r="19" spans="1:14" s="1" customFormat="1">
      <c r="A19" s="26"/>
      <c r="B19" s="27"/>
      <c r="C19" s="27"/>
      <c r="D19" s="27"/>
      <c r="E19" s="27"/>
      <c r="F19" s="27"/>
      <c r="G19" s="28"/>
      <c r="H19" s="10"/>
      <c r="I19" s="28"/>
      <c r="J19" s="10"/>
      <c r="K19" s="28"/>
      <c r="L19" s="29"/>
      <c r="M19" s="27"/>
      <c r="N19" s="30">
        <v>74</v>
      </c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78</v>
      </c>
      <c r="G28" s="12">
        <f>SUM(G14:G27)</f>
        <v>0</v>
      </c>
      <c r="H28" s="13">
        <f>SUM(F28:G28)/E28</f>
        <v>0.67826086956521736</v>
      </c>
      <c r="I28" s="12">
        <f t="shared" si="1"/>
        <v>37</v>
      </c>
      <c r="J28" s="13">
        <f t="shared" si="2"/>
        <v>0.32173913043478258</v>
      </c>
      <c r="K28" s="12">
        <f>SUM(K14:K27)</f>
        <v>0</v>
      </c>
      <c r="L28" s="13">
        <f t="shared" si="3"/>
        <v>0</v>
      </c>
      <c r="M28" s="12">
        <f>AVERAGE(M14:M27)</f>
        <v>65.8</v>
      </c>
      <c r="N28" s="19">
        <f>AVERAGE(N14:N27)</f>
        <v>12.973188405797101</v>
      </c>
    </row>
    <row r="30" spans="1:14" ht="120" customHeight="1">
      <c r="A30" s="47" t="s">
        <v>31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2" spans="1:14">
      <c r="A32" s="14"/>
    </row>
    <row r="33" spans="1:10">
      <c r="B33" s="48" t="s">
        <v>32</v>
      </c>
      <c r="C33" s="48"/>
      <c r="D33" s="48"/>
      <c r="G33" s="53" t="s">
        <v>33</v>
      </c>
      <c r="H33" s="53"/>
      <c r="I33" s="53"/>
      <c r="J33" s="53"/>
    </row>
    <row r="34" spans="1:10" ht="62.25" customHeight="1">
      <c r="B34" s="54"/>
      <c r="C34" s="54"/>
      <c r="D34" s="54"/>
      <c r="G34" s="49"/>
      <c r="H34" s="49"/>
      <c r="I34" s="49"/>
      <c r="J34" s="49"/>
    </row>
    <row r="35" spans="1:10" hidden="1">
      <c r="A35" s="39" t="e">
        <v>#REF!</v>
      </c>
      <c r="B35" s="39"/>
      <c r="C35" s="7"/>
      <c r="E35" s="39"/>
      <c r="F35" s="39"/>
      <c r="G35" s="39"/>
      <c r="H35" s="39"/>
    </row>
    <row r="36" spans="1:10" hidden="1"/>
    <row r="37" spans="1:10" ht="45" customHeight="1">
      <c r="B37" s="40" t="str">
        <f>B10</f>
        <v>MTI. ANGELINA MÁRQUEZ JIMÉNEZ</v>
      </c>
      <c r="C37" s="40"/>
      <c r="D37" s="40"/>
      <c r="E37" s="16"/>
      <c r="F37" s="16"/>
      <c r="G37" s="41" t="str">
        <f>'1'!G37:J37</f>
        <v>ISC. DIEGO DE JESÚS VELAZQUEZ LUCHO</v>
      </c>
      <c r="H37" s="41"/>
      <c r="I37" s="41"/>
      <c r="J37" s="41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zoomScale="90" zoomScaleNormal="85" workbookViewId="0">
      <selection activeCell="I18" sqref="I18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4.4">
      <c r="A6" s="57" t="s">
        <v>3</v>
      </c>
      <c r="B6" s="57"/>
      <c r="C6" s="57"/>
      <c r="D6" s="57"/>
      <c r="E6" s="58" t="s">
        <v>4</v>
      </c>
      <c r="F6" s="52"/>
      <c r="G6" s="52"/>
      <c r="H6" s="52"/>
      <c r="I6" s="52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49">
        <v>4</v>
      </c>
      <c r="C8" s="49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50" t="s">
        <v>9</v>
      </c>
      <c r="J8" s="50"/>
      <c r="K8" s="50"/>
      <c r="L8" s="49" t="str">
        <f>'1'!L8</f>
        <v>FEBRERO - JUNIO 2025</v>
      </c>
      <c r="M8" s="49"/>
      <c r="N8" s="49"/>
    </row>
    <row r="10" spans="1:14">
      <c r="A10" s="4" t="s">
        <v>10</v>
      </c>
      <c r="B10" s="49" t="str">
        <f>'1'!B10</f>
        <v>MTI. ANGELINA MÁRQUEZ JIMÉNEZ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3" t="s">
        <v>12</v>
      </c>
      <c r="B12" s="45" t="s">
        <v>13</v>
      </c>
      <c r="C12" s="45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37" t="s">
        <v>24</v>
      </c>
    </row>
    <row r="13" spans="1:14">
      <c r="A13" s="44"/>
      <c r="B13" s="46"/>
      <c r="C13" s="46"/>
      <c r="D13" s="36"/>
      <c r="E13" s="36"/>
      <c r="F13" s="8" t="s">
        <v>25</v>
      </c>
      <c r="G13" s="8" t="s">
        <v>26</v>
      </c>
      <c r="H13" s="36"/>
      <c r="I13" s="36"/>
      <c r="J13" s="36"/>
      <c r="K13" s="36"/>
      <c r="L13" s="36"/>
      <c r="M13" s="36"/>
      <c r="N13" s="38"/>
    </row>
    <row r="14" spans="1:14" s="1" customFormat="1">
      <c r="A14" s="26" t="s">
        <v>39</v>
      </c>
      <c r="B14" s="27" t="s">
        <v>24</v>
      </c>
      <c r="C14" s="27" t="s">
        <v>38</v>
      </c>
      <c r="D14" s="27" t="s">
        <v>27</v>
      </c>
      <c r="E14" s="27">
        <v>33</v>
      </c>
      <c r="F14" s="9"/>
      <c r="G14" s="9"/>
      <c r="H14" s="10">
        <f t="shared" ref="H14:H18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>
        <v>52</v>
      </c>
      <c r="N14" s="18">
        <v>0.67</v>
      </c>
    </row>
    <row r="15" spans="1:14" s="1" customFormat="1" ht="26.4">
      <c r="A15" s="26" t="s">
        <v>37</v>
      </c>
      <c r="B15" s="27" t="s">
        <v>28</v>
      </c>
      <c r="C15" s="27" t="s">
        <v>38</v>
      </c>
      <c r="D15" s="27" t="s">
        <v>27</v>
      </c>
      <c r="E15" s="27"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>
        <v>57</v>
      </c>
      <c r="N15" s="18">
        <v>0.74</v>
      </c>
    </row>
    <row r="16" spans="1:14" s="1" customFormat="1">
      <c r="A16" s="26" t="s">
        <v>39</v>
      </c>
      <c r="B16" s="27" t="s">
        <v>24</v>
      </c>
      <c r="C16" s="27" t="s">
        <v>40</v>
      </c>
      <c r="D16" s="27" t="s">
        <v>27</v>
      </c>
      <c r="E16" s="27"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>
        <v>60</v>
      </c>
      <c r="N16" s="18">
        <v>0.65</v>
      </c>
    </row>
    <row r="17" spans="1:14" s="1" customFormat="1" ht="26.4">
      <c r="A17" s="26" t="s">
        <v>37</v>
      </c>
      <c r="B17" s="27" t="s">
        <v>28</v>
      </c>
      <c r="C17" s="27" t="s">
        <v>40</v>
      </c>
      <c r="D17" s="27" t="s">
        <v>27</v>
      </c>
      <c r="E17" s="27"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>
        <v>72</v>
      </c>
      <c r="N17" s="18">
        <v>0.77</v>
      </c>
    </row>
    <row r="18" spans="1:14" s="1" customFormat="1" ht="26.4">
      <c r="A18" s="26" t="s">
        <v>42</v>
      </c>
      <c r="B18" s="27" t="s">
        <v>24</v>
      </c>
      <c r="C18" s="27" t="s">
        <v>41</v>
      </c>
      <c r="D18" s="27" t="s">
        <v>27</v>
      </c>
      <c r="E18" s="27">
        <v>12</v>
      </c>
      <c r="F18" s="9"/>
      <c r="G18" s="9"/>
      <c r="H18" s="10">
        <f t="shared" si="0"/>
        <v>0</v>
      </c>
      <c r="I18" s="9">
        <f t="shared" si="1"/>
        <v>12</v>
      </c>
      <c r="J18" s="10">
        <f t="shared" si="2"/>
        <v>1</v>
      </c>
      <c r="K18" s="9"/>
      <c r="L18" s="10">
        <f t="shared" si="3"/>
        <v>0</v>
      </c>
      <c r="M18" s="9">
        <v>82</v>
      </c>
      <c r="N18" s="18">
        <f>19/22</f>
        <v>0.86363636363636365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1"/>
        <v>115</v>
      </c>
      <c r="J28" s="13">
        <f t="shared" si="2"/>
        <v>1</v>
      </c>
      <c r="K28" s="12">
        <f>SUM(K14:K27)</f>
        <v>0</v>
      </c>
      <c r="L28" s="13">
        <f t="shared" si="3"/>
        <v>0</v>
      </c>
      <c r="M28" s="12">
        <f>AVERAGE(M14:M27)</f>
        <v>64.599999999999994</v>
      </c>
      <c r="N28" s="19">
        <f>AVERAGE(N14:N27)</f>
        <v>0.73872727272727279</v>
      </c>
    </row>
    <row r="30" spans="1:14" ht="120" customHeight="1">
      <c r="A30" s="47" t="s">
        <v>31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2" spans="1:14">
      <c r="A32" s="14"/>
    </row>
    <row r="33" spans="1:10">
      <c r="B33" s="48" t="s">
        <v>32</v>
      </c>
      <c r="C33" s="48"/>
      <c r="D33" s="48"/>
      <c r="G33" s="53" t="s">
        <v>33</v>
      </c>
      <c r="H33" s="53"/>
      <c r="I33" s="53"/>
      <c r="J33" s="53"/>
    </row>
    <row r="34" spans="1:10" ht="62.25" customHeight="1">
      <c r="B34" s="54"/>
      <c r="C34" s="54"/>
      <c r="D34" s="54"/>
      <c r="G34" s="49"/>
      <c r="H34" s="49"/>
      <c r="I34" s="49"/>
      <c r="J34" s="49"/>
    </row>
    <row r="35" spans="1:10" hidden="1">
      <c r="A35" s="39" t="e">
        <v>#REF!</v>
      </c>
      <c r="B35" s="39"/>
      <c r="C35" s="7"/>
      <c r="E35" s="39"/>
      <c r="F35" s="39"/>
      <c r="G35" s="39"/>
      <c r="H35" s="39"/>
    </row>
    <row r="36" spans="1:10" hidden="1"/>
    <row r="37" spans="1:10" ht="45" customHeight="1">
      <c r="B37" s="40" t="str">
        <f>B10</f>
        <v>MTI. ANGELINA MÁRQUEZ JIMÉNEZ</v>
      </c>
      <c r="C37" s="40"/>
      <c r="D37" s="40"/>
      <c r="E37" s="16"/>
      <c r="F37" s="16"/>
      <c r="G37" s="41" t="str">
        <f>'1'!G37:J37</f>
        <v>ISC. DIEGO DE JESÚS VELAZQUEZ LUCHO</v>
      </c>
      <c r="H37" s="41"/>
      <c r="I37" s="41"/>
      <c r="J37" s="41"/>
    </row>
  </sheetData>
  <mergeCells count="31">
    <mergeCell ref="B1:N1"/>
    <mergeCell ref="A3:N3"/>
    <mergeCell ref="A5:N5"/>
    <mergeCell ref="A6:D6"/>
    <mergeCell ref="E6:I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zoomScale="85" zoomScaleNormal="85" workbookViewId="0">
      <selection activeCell="C27" sqref="C27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>
      <c r="A6" s="57" t="s">
        <v>3</v>
      </c>
      <c r="B6" s="57"/>
      <c r="C6" s="57"/>
      <c r="D6" s="57"/>
      <c r="E6" s="59"/>
      <c r="F6" s="59"/>
      <c r="G6" s="59"/>
      <c r="H6" s="59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49" t="s">
        <v>35</v>
      </c>
      <c r="C8" s="49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50" t="s">
        <v>9</v>
      </c>
      <c r="J8" s="50"/>
      <c r="K8" s="50"/>
      <c r="L8" s="49" t="str">
        <f>'1'!L8</f>
        <v>FEBRERO - JUNIO 2025</v>
      </c>
      <c r="M8" s="49"/>
      <c r="N8" s="49"/>
    </row>
    <row r="10" spans="1:14">
      <c r="A10" s="4" t="s">
        <v>10</v>
      </c>
      <c r="B10" s="49" t="str">
        <f>'1'!B10</f>
        <v>MTI. ANGELINA MÁRQUEZ JIMÉNEZ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3" t="s">
        <v>12</v>
      </c>
      <c r="B12" s="45" t="s">
        <v>13</v>
      </c>
      <c r="C12" s="45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37" t="s">
        <v>24</v>
      </c>
    </row>
    <row r="13" spans="1:14">
      <c r="A13" s="44"/>
      <c r="B13" s="46"/>
      <c r="C13" s="46"/>
      <c r="D13" s="36"/>
      <c r="E13" s="36"/>
      <c r="F13" s="8" t="s">
        <v>25</v>
      </c>
      <c r="G13" s="8" t="s">
        <v>26</v>
      </c>
      <c r="H13" s="36"/>
      <c r="I13" s="36"/>
      <c r="J13" s="36"/>
      <c r="K13" s="36"/>
      <c r="L13" s="36"/>
      <c r="M13" s="36"/>
      <c r="N13" s="38"/>
    </row>
    <row r="14" spans="1:14" s="1" customFormat="1" ht="26.4">
      <c r="A14" s="9" t="str">
        <f>'1'!A14</f>
        <v>COMPUTACIÓN EN LA NUBE</v>
      </c>
      <c r="B14" s="9"/>
      <c r="C14" s="9" t="str">
        <f>'1'!C14</f>
        <v>804 AP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8"/>
    </row>
    <row r="15" spans="1:14" s="1" customFormat="1" ht="26.4">
      <c r="A15" s="9" t="str">
        <f>'1'!A15</f>
        <v>COMPUTACIÓN EN LA NUBE</v>
      </c>
      <c r="B15" s="9"/>
      <c r="C15" s="9" t="str">
        <f>'1'!C15</f>
        <v>804 AP</v>
      </c>
      <c r="D15" s="9" t="str">
        <f>'1'!D15</f>
        <v>ISIC</v>
      </c>
      <c r="E15" s="9">
        <f>'1'!E15</f>
        <v>14</v>
      </c>
      <c r="F15" s="9"/>
      <c r="G15" s="9"/>
      <c r="H15" s="10">
        <f t="shared" ref="H15:H18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8"/>
    </row>
    <row r="16" spans="1:14" s="1" customFormat="1" ht="26.4">
      <c r="A16" s="9" t="str">
        <f>'1'!A16</f>
        <v>TÓPICOS AVANZADOS DE PROGRAMACIÓN</v>
      </c>
      <c r="B16" s="9"/>
      <c r="C16" s="9" t="str">
        <f>'1'!C16</f>
        <v>404A</v>
      </c>
      <c r="D16" s="9" t="str">
        <f>'1'!D16</f>
        <v>ISIC</v>
      </c>
      <c r="E16" s="9">
        <f>'1'!E16</f>
        <v>27</v>
      </c>
      <c r="F16" s="9"/>
      <c r="G16" s="9"/>
      <c r="H16" s="10">
        <f t="shared" si="3"/>
        <v>0</v>
      </c>
      <c r="I16" s="9">
        <f t="shared" si="0"/>
        <v>27</v>
      </c>
      <c r="J16" s="10">
        <f t="shared" si="1"/>
        <v>1</v>
      </c>
      <c r="K16" s="9"/>
      <c r="L16" s="10">
        <f t="shared" si="2"/>
        <v>0</v>
      </c>
      <c r="M16" s="9"/>
      <c r="N16" s="18"/>
    </row>
    <row r="17" spans="1:14" s="1" customFormat="1" ht="26.4">
      <c r="A17" s="9" t="str">
        <f>'1'!A17</f>
        <v>TALLER DE SISTEMAS OPERATIVOS</v>
      </c>
      <c r="B17" s="9"/>
      <c r="C17" s="9" t="str">
        <f>'1'!C17</f>
        <v>404 A</v>
      </c>
      <c r="D17" s="9" t="str">
        <f>'1'!D17</f>
        <v>ISIC</v>
      </c>
      <c r="E17" s="9">
        <f>'1'!E17</f>
        <v>29</v>
      </c>
      <c r="F17" s="9"/>
      <c r="G17" s="9"/>
      <c r="H17" s="10">
        <f t="shared" si="3"/>
        <v>0</v>
      </c>
      <c r="I17" s="9">
        <f t="shared" si="0"/>
        <v>29</v>
      </c>
      <c r="J17" s="10">
        <f t="shared" si="1"/>
        <v>1</v>
      </c>
      <c r="K17" s="9"/>
      <c r="L17" s="10">
        <f t="shared" si="2"/>
        <v>0</v>
      </c>
      <c r="M17" s="9"/>
      <c r="N17" s="18"/>
    </row>
    <row r="18" spans="1:14" s="1" customFormat="1" ht="26.4">
      <c r="A18" s="9" t="str">
        <f>'1'!A18</f>
        <v>TÓPICOS AVANZADOS DE PROGRAMACIÓN</v>
      </c>
      <c r="B18" s="9"/>
      <c r="C18" s="9" t="str">
        <f>'1'!C18</f>
        <v>404B</v>
      </c>
      <c r="D18" s="9" t="str">
        <f>'1'!D18</f>
        <v>ISIC</v>
      </c>
      <c r="E18" s="9">
        <f>'1'!E18</f>
        <v>12</v>
      </c>
      <c r="F18" s="9"/>
      <c r="G18" s="9"/>
      <c r="H18" s="10">
        <f t="shared" si="3"/>
        <v>0</v>
      </c>
      <c r="I18" s="9">
        <f t="shared" si="0"/>
        <v>12</v>
      </c>
      <c r="J18" s="10">
        <f t="shared" si="1"/>
        <v>1</v>
      </c>
      <c r="K18" s="9"/>
      <c r="L18" s="10">
        <f t="shared" si="2"/>
        <v>0</v>
      </c>
      <c r="M18" s="9"/>
      <c r="N18" s="18"/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82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0"/>
        <v>82</v>
      </c>
      <c r="J28" s="13">
        <f t="shared" si="1"/>
        <v>1</v>
      </c>
      <c r="K28" s="12">
        <f>SUM(K14:K27)</f>
        <v>0</v>
      </c>
      <c r="L28" s="13">
        <f t="shared" si="2"/>
        <v>0</v>
      </c>
      <c r="M28" s="12" t="e">
        <f>AVERAGE(M14:M27)</f>
        <v>#DIV/0!</v>
      </c>
      <c r="N28" s="19" t="e">
        <f>AVERAGE(N14:N27)</f>
        <v>#DIV/0!</v>
      </c>
    </row>
    <row r="30" spans="1:14" ht="120" customHeight="1">
      <c r="A30" s="47" t="s">
        <v>31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2" spans="1:14">
      <c r="A32" s="14"/>
    </row>
    <row r="33" spans="1:10">
      <c r="B33" s="48" t="s">
        <v>32</v>
      </c>
      <c r="C33" s="48"/>
      <c r="D33" s="48"/>
      <c r="G33" s="53" t="s">
        <v>33</v>
      </c>
      <c r="H33" s="53"/>
      <c r="I33" s="53"/>
      <c r="J33" s="53"/>
    </row>
    <row r="34" spans="1:10" ht="62.25" customHeight="1">
      <c r="B34" s="54"/>
      <c r="C34" s="54"/>
      <c r="D34" s="54"/>
      <c r="G34" s="49"/>
      <c r="H34" s="49"/>
      <c r="I34" s="49"/>
      <c r="J34" s="49"/>
    </row>
    <row r="35" spans="1:10" hidden="1">
      <c r="A35" s="39" t="e">
        <v>#REF!</v>
      </c>
      <c r="B35" s="39"/>
      <c r="C35" s="7"/>
      <c r="E35" s="39"/>
      <c r="F35" s="39"/>
      <c r="G35" s="39"/>
      <c r="H35" s="39"/>
    </row>
    <row r="36" spans="1:10" hidden="1"/>
    <row r="37" spans="1:10" ht="45" customHeight="1">
      <c r="B37" s="40" t="str">
        <f>B10</f>
        <v>MTI. ANGELINA MÁRQUEZ JIMÉNEZ</v>
      </c>
      <c r="C37" s="40"/>
      <c r="D37" s="40"/>
      <c r="E37" s="16"/>
      <c r="F37" s="16"/>
      <c r="G37" s="41" t="str">
        <f>'1'!G37:J37</f>
        <v>ISC. DIEGO DE JESÚS VELAZQUEZ LUCHO</v>
      </c>
      <c r="H37" s="41"/>
      <c r="I37" s="41"/>
      <c r="J37" s="41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/>
</ds:datastoreItem>
</file>

<file path=customXml/itemProps2.xml><?xml version="1.0" encoding="utf-8"?>
<ds:datastoreItem xmlns:ds="http://schemas.openxmlformats.org/officeDocument/2006/customXml" ds:itemID="{468B50AB-37A8-47AD-BE65-C86966291F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2022-10-19T14:43:00Z</cp:lastPrinted>
  <dcterms:created xsi:type="dcterms:W3CDTF">2021-11-22T14:45:00Z</dcterms:created>
  <dcterms:modified xsi:type="dcterms:W3CDTF">2025-03-06T15:55:33Z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8F322B1235474B2EA77E9D4EB8F4956B_12</vt:lpwstr>
  </property>
  <property fmtid="{D5CDD505-2E9C-101B-9397-08002B2CF9AE}" pid="3" name="KSOProductBuildVer">
    <vt:lpwstr>2058-12.2.0.13215</vt:lpwstr>
  </property>
</Properties>
</file>